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718" activeTab="1"/>
  </bookViews>
  <sheets>
    <sheet name="квалификация" sheetId="1" r:id="rId1"/>
    <sheet name="раунд робин" sheetId="2" r:id="rId2"/>
    <sheet name="степледдер" sheetId="3" r:id="rId3"/>
    <sheet name="__VBA__0" sheetId="4" r:id="rId4"/>
    <sheet name="__VBA__1" sheetId="5" r:id="rId5"/>
    <sheet name="__VBA__2" sheetId="6" r:id="rId6"/>
  </sheets>
  <definedNames>
    <definedName name="_xlnm.Print_Area" localSheetId="1">'раунд робин'!$A$1:$W$22</definedName>
  </definedNames>
  <calcPr fullCalcOnLoad="1"/>
</workbook>
</file>

<file path=xl/sharedStrings.xml><?xml version="1.0" encoding="utf-8"?>
<sst xmlns="http://schemas.openxmlformats.org/spreadsheetml/2006/main" count="82" uniqueCount="49">
  <si>
    <t>Волгоградская областная</t>
  </si>
  <si>
    <t xml:space="preserve">Федерация Спортивного </t>
  </si>
  <si>
    <t>Боулинга</t>
  </si>
  <si>
    <t xml:space="preserve">8  этап </t>
  </si>
  <si>
    <t>21  октября 2017 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</si>
  <si>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</si>
  <si>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</si>
  <si>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</si>
  <si>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</si>
  <si>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</si>
  <si>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</si>
  <si>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</si>
  <si>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</si>
  <si>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Лазарев Сергей</t>
  </si>
  <si>
    <t>Тихонов Константин</t>
  </si>
  <si>
    <t>Безотосный Алексей</t>
  </si>
  <si>
    <t>Белов Андрей</t>
  </si>
  <si>
    <t>Лаптев Вячеслав</t>
  </si>
  <si>
    <t>Анипко Александр</t>
  </si>
  <si>
    <t>Мисходжев Руслан</t>
  </si>
  <si>
    <t>Марченко Петр</t>
  </si>
  <si>
    <t>Иванова Ольга</t>
  </si>
  <si>
    <t>Гущин Александр</t>
  </si>
  <si>
    <t>Беляков Александр</t>
  </si>
  <si>
    <t>Рычагов Максим</t>
  </si>
  <si>
    <t>Тарапатин Василий</t>
  </si>
  <si>
    <t>Егозарьян Артур</t>
  </si>
  <si>
    <t>Кияшкин Александр</t>
  </si>
  <si>
    <t>Халанский Дмитрий</t>
  </si>
  <si>
    <t>Лихолай Алла</t>
  </si>
  <si>
    <t>Антюфеева Елена</t>
  </si>
  <si>
    <t>Фамин Денис</t>
  </si>
  <si>
    <t>Карпов Сергей</t>
  </si>
  <si>
    <t>Севостьянов Николай</t>
  </si>
  <si>
    <t>Жиделев Андрей</t>
  </si>
  <si>
    <t>Раунд Робин</t>
  </si>
  <si>
    <t>21 октября 2017г.</t>
  </si>
  <si>
    <t>№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</si>
  <si>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</si>
  <si>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</si>
  <si>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</si>
  <si>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</si>
  <si>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</si>
  <si>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</si>
  <si>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</si>
  <si>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</si>
  <si>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</si>
  <si>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 </t>
  </si>
  <si>
    <t>СТЕПЛЕДДЕР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</si>
</sst>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0.00"/>
  </numFmts>
  <fonts count="31">
    <font>
      <sz val="10"/>
      <name val="Arial"/>
      <family val="2"/>
    </font>
    <font>
      <sz val="18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b/>
      <sz val="12"/>
      <color indexed="8"/>
      <name val="Arial Cyr"/>
      <family val="2"/>
    </font>
    <font>
      <b/>
      <sz val="10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Border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4" fillId="0" borderId="0" xfId="0" applyFont="1" applyBorder="1" applyAlignment="1">
      <alignment/>
    </xf>
    <xf numFmtId="164" fontId="6" fillId="2" borderId="1" xfId="0" applyFont="1" applyFill="1" applyBorder="1" applyAlignment="1">
      <alignment horizontal="center"/>
    </xf>
    <xf numFmtId="164" fontId="6" fillId="3" borderId="1" xfId="0" applyFont="1" applyFill="1" applyBorder="1" applyAlignment="1">
      <alignment horizontal="center"/>
    </xf>
    <xf numFmtId="164" fontId="6" fillId="3" borderId="2" xfId="0" applyFont="1" applyFill="1" applyBorder="1" applyAlignment="1">
      <alignment horizontal="center"/>
    </xf>
    <xf numFmtId="164" fontId="6" fillId="4" borderId="1" xfId="0" applyFont="1" applyFill="1" applyBorder="1" applyAlignment="1">
      <alignment horizontal="center"/>
    </xf>
    <xf numFmtId="164" fontId="6" fillId="4" borderId="3" xfId="0" applyFont="1" applyFill="1" applyBorder="1" applyAlignment="1">
      <alignment horizontal="center"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8" fillId="0" borderId="0" xfId="0" applyFont="1" applyAlignment="1">
      <alignment/>
    </xf>
    <xf numFmtId="164" fontId="9" fillId="2" borderId="4" xfId="0" applyFont="1" applyFill="1" applyBorder="1" applyAlignment="1">
      <alignment horizontal="left"/>
    </xf>
    <xf numFmtId="164" fontId="10" fillId="3" borderId="3" xfId="0" applyFont="1" applyFill="1" applyBorder="1" applyAlignment="1">
      <alignment horizontal="center" vertical="center"/>
    </xf>
    <xf numFmtId="164" fontId="10" fillId="3" borderId="5" xfId="0" applyFont="1" applyFill="1" applyBorder="1" applyAlignment="1">
      <alignment horizontal="center" vertical="center"/>
    </xf>
    <xf numFmtId="164" fontId="10" fillId="3" borderId="6" xfId="0" applyFont="1" applyFill="1" applyBorder="1" applyAlignment="1">
      <alignment horizontal="center" vertical="center"/>
    </xf>
    <xf numFmtId="164" fontId="10" fillId="4" borderId="6" xfId="0" applyFont="1" applyFill="1" applyBorder="1" applyAlignment="1">
      <alignment horizontal="center" vertical="center"/>
    </xf>
    <xf numFmtId="165" fontId="10" fillId="4" borderId="6" xfId="0" applyNumberFormat="1" applyFont="1" applyFill="1" applyBorder="1" applyAlignment="1">
      <alignment horizontal="center" vertical="center"/>
    </xf>
    <xf numFmtId="166" fontId="10" fillId="4" borderId="6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 horizontal="center"/>
    </xf>
    <xf numFmtId="164" fontId="10" fillId="3" borderId="7" xfId="0" applyFont="1" applyFill="1" applyBorder="1" applyAlignment="1">
      <alignment horizontal="center" vertical="center"/>
    </xf>
    <xf numFmtId="164" fontId="10" fillId="3" borderId="8" xfId="0" applyFont="1" applyFill="1" applyBorder="1" applyAlignment="1">
      <alignment horizontal="center" vertical="center"/>
    </xf>
    <xf numFmtId="164" fontId="10" fillId="3" borderId="9" xfId="0" applyFont="1" applyFill="1" applyBorder="1" applyAlignment="1">
      <alignment horizontal="center" vertical="center"/>
    </xf>
    <xf numFmtId="164" fontId="10" fillId="3" borderId="10" xfId="0" applyFont="1" applyFill="1" applyBorder="1" applyAlignment="1">
      <alignment horizontal="center" vertical="center"/>
    </xf>
    <xf numFmtId="164" fontId="10" fillId="3" borderId="2" xfId="0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 applyProtection="1">
      <alignment horizontal="center" vertical="center"/>
      <protection/>
    </xf>
    <xf numFmtId="164" fontId="10" fillId="3" borderId="1" xfId="0" applyFont="1" applyFill="1" applyBorder="1" applyAlignment="1">
      <alignment horizontal="center" vertical="center"/>
    </xf>
    <xf numFmtId="164" fontId="12" fillId="3" borderId="6" xfId="0" applyNumberFormat="1" applyFont="1" applyFill="1" applyBorder="1" applyAlignment="1" applyProtection="1">
      <alignment horizontal="center" vertical="center"/>
      <protection/>
    </xf>
    <xf numFmtId="164" fontId="10" fillId="3" borderId="11" xfId="0" applyFont="1" applyFill="1" applyBorder="1" applyAlignment="1">
      <alignment horizontal="center" vertical="center"/>
    </xf>
    <xf numFmtId="164" fontId="10" fillId="3" borderId="0" xfId="0" applyFont="1" applyFill="1" applyBorder="1" applyAlignment="1">
      <alignment horizontal="center" vertical="center"/>
    </xf>
    <xf numFmtId="164" fontId="10" fillId="3" borderId="12" xfId="0" applyFont="1" applyFill="1" applyBorder="1" applyAlignment="1">
      <alignment horizontal="center" vertical="center"/>
    </xf>
    <xf numFmtId="164" fontId="10" fillId="3" borderId="13" xfId="0" applyFont="1" applyFill="1" applyBorder="1" applyAlignment="1">
      <alignment horizontal="center" vertical="center"/>
    </xf>
    <xf numFmtId="164" fontId="9" fillId="2" borderId="0" xfId="0" applyFont="1" applyFill="1" applyAlignment="1">
      <alignment horizontal="left"/>
    </xf>
    <xf numFmtId="164" fontId="10" fillId="3" borderId="14" xfId="0" applyFont="1" applyFill="1" applyBorder="1" applyAlignment="1">
      <alignment horizontal="center" vertical="center"/>
    </xf>
    <xf numFmtId="164" fontId="10" fillId="3" borderId="15" xfId="0" applyFont="1" applyFill="1" applyBorder="1" applyAlignment="1">
      <alignment horizontal="center" vertical="center"/>
    </xf>
    <xf numFmtId="164" fontId="9" fillId="2" borderId="4" xfId="0" applyFont="1" applyFill="1" applyBorder="1" applyAlignment="1">
      <alignment/>
    </xf>
    <xf numFmtId="164" fontId="9" fillId="2" borderId="16" xfId="0" applyFont="1" applyFill="1" applyBorder="1" applyAlignment="1">
      <alignment horizontal="left"/>
    </xf>
    <xf numFmtId="164" fontId="13" fillId="0" borderId="0" xfId="0" applyFont="1" applyFill="1" applyBorder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0" fillId="5" borderId="17" xfId="0" applyFont="1" applyFill="1" applyBorder="1" applyAlignment="1">
      <alignment horizontal="center" vertical="center"/>
    </xf>
    <xf numFmtId="164" fontId="0" fillId="5" borderId="17" xfId="0" applyFont="1" applyFill="1" applyBorder="1" applyAlignment="1">
      <alignment horizontal="center" vertical="center" wrapText="1"/>
    </xf>
    <xf numFmtId="164" fontId="0" fillId="5" borderId="18" xfId="0" applyFont="1" applyFill="1" applyBorder="1" applyAlignment="1">
      <alignment horizontal="center"/>
    </xf>
    <xf numFmtId="164" fontId="0" fillId="5" borderId="17" xfId="0" applyFill="1" applyBorder="1" applyAlignment="1">
      <alignment horizontal="center"/>
    </xf>
    <xf numFmtId="164" fontId="16" fillId="5" borderId="17" xfId="0" applyFont="1" applyFill="1" applyBorder="1" applyAlignment="1">
      <alignment horizontal="center"/>
    </xf>
    <xf numFmtId="164" fontId="21" fillId="5" borderId="6" xfId="0" applyFont="1" applyFill="1" applyBorder="1" applyAlignment="1">
      <alignment horizontal="center"/>
    </xf>
    <xf numFmtId="164" fontId="22" fillId="4" borderId="19" xfId="0" applyNumberFormat="1" applyFont="1" applyFill="1" applyBorder="1" applyAlignment="1" applyProtection="1">
      <alignment horizontal="center"/>
      <protection locked="0"/>
    </xf>
    <xf numFmtId="164" fontId="23" fillId="0" borderId="6" xfId="0" applyFont="1" applyFill="1" applyBorder="1" applyAlignment="1">
      <alignment horizontal="center"/>
    </xf>
    <xf numFmtId="166" fontId="23" fillId="0" borderId="6" xfId="0" applyNumberFormat="1" applyFont="1" applyFill="1" applyBorder="1" applyAlignment="1">
      <alignment horizontal="center"/>
    </xf>
    <xf numFmtId="167" fontId="23" fillId="0" borderId="6" xfId="0" applyNumberFormat="1" applyFont="1" applyFill="1" applyBorder="1" applyAlignment="1">
      <alignment horizontal="center"/>
    </xf>
    <xf numFmtId="166" fontId="23" fillId="4" borderId="6" xfId="0" applyNumberFormat="1" applyFont="1" applyFill="1" applyBorder="1" applyAlignment="1">
      <alignment horizontal="center"/>
    </xf>
    <xf numFmtId="166" fontId="24" fillId="4" borderId="6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23" fillId="4" borderId="0" xfId="0" applyNumberFormat="1" applyFont="1" applyFill="1" applyBorder="1" applyAlignment="1">
      <alignment horizontal="center"/>
    </xf>
    <xf numFmtId="166" fontId="23" fillId="4" borderId="12" xfId="0" applyNumberFormat="1" applyFont="1" applyFill="1" applyBorder="1" applyAlignment="1">
      <alignment horizontal="center"/>
    </xf>
    <xf numFmtId="166" fontId="23" fillId="4" borderId="1" xfId="0" applyNumberFormat="1" applyFont="1" applyFill="1" applyBorder="1" applyAlignment="1">
      <alignment horizontal="center"/>
    </xf>
    <xf numFmtId="166" fontId="23" fillId="4" borderId="10" xfId="0" applyNumberFormat="1" applyFont="1" applyFill="1" applyBorder="1" applyAlignment="1">
      <alignment horizontal="center"/>
    </xf>
    <xf numFmtId="166" fontId="23" fillId="4" borderId="7" xfId="0" applyNumberFormat="1" applyFont="1" applyFill="1" applyBorder="1" applyAlignment="1">
      <alignment horizontal="center"/>
    </xf>
    <xf numFmtId="166" fontId="23" fillId="4" borderId="8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25" fillId="0" borderId="0" xfId="0" applyFont="1" applyFill="1" applyBorder="1" applyAlignment="1">
      <alignment horizontal="center"/>
    </xf>
    <xf numFmtId="164" fontId="26" fillId="0" borderId="0" xfId="0" applyFont="1" applyAlignment="1">
      <alignment/>
    </xf>
    <xf numFmtId="164" fontId="27" fillId="0" borderId="0" xfId="0" applyFont="1" applyAlignment="1">
      <alignment/>
    </xf>
    <xf numFmtId="164" fontId="28" fillId="0" borderId="0" xfId="0" applyFont="1" applyBorder="1" applyAlignment="1">
      <alignment/>
    </xf>
    <xf numFmtId="164" fontId="28" fillId="0" borderId="0" xfId="0" applyFont="1" applyAlignment="1">
      <alignment/>
    </xf>
    <xf numFmtId="164" fontId="28" fillId="0" borderId="1" xfId="0" applyFont="1" applyBorder="1" applyAlignment="1">
      <alignment horizontal="center"/>
    </xf>
    <xf numFmtId="164" fontId="29" fillId="0" borderId="0" xfId="0" applyFont="1" applyAlignment="1">
      <alignment horizontal="center"/>
    </xf>
    <xf numFmtId="164" fontId="29" fillId="0" borderId="0" xfId="0" applyFont="1" applyBorder="1" applyAlignment="1">
      <alignment horizontal="center"/>
    </xf>
    <xf numFmtId="164" fontId="28" fillId="0" borderId="6" xfId="0" applyFont="1" applyBorder="1" applyAlignment="1">
      <alignment/>
    </xf>
    <xf numFmtId="164" fontId="29" fillId="4" borderId="20" xfId="0" applyFont="1" applyFill="1" applyBorder="1" applyAlignment="1" applyProtection="1">
      <alignment/>
      <protection locked="0"/>
    </xf>
    <xf numFmtId="164" fontId="29" fillId="0" borderId="15" xfId="0" applyFont="1" applyBorder="1" applyAlignment="1">
      <alignment horizontal="center"/>
    </xf>
    <xf numFmtId="164" fontId="13" fillId="0" borderId="0" xfId="0" applyFont="1" applyAlignment="1">
      <alignment/>
    </xf>
    <xf numFmtId="164" fontId="28" fillId="0" borderId="8" xfId="0" applyFont="1" applyBorder="1" applyAlignment="1">
      <alignment horizontal="center"/>
    </xf>
    <xf numFmtId="164" fontId="29" fillId="0" borderId="2" xfId="0" applyFont="1" applyBorder="1" applyAlignment="1">
      <alignment horizontal="center"/>
    </xf>
    <xf numFmtId="164" fontId="29" fillId="0" borderId="10" xfId="0" applyFont="1" applyBorder="1" applyAlignment="1">
      <alignment horizontal="center"/>
    </xf>
    <xf numFmtId="164" fontId="29" fillId="0" borderId="1" xfId="0" applyFont="1" applyBorder="1" applyAlignment="1">
      <alignment horizontal="center"/>
    </xf>
    <xf numFmtId="164" fontId="28" fillId="0" borderId="0" xfId="0" applyFont="1" applyAlignment="1">
      <alignment horizontal="center"/>
    </xf>
    <xf numFmtId="164" fontId="29" fillId="0" borderId="21" xfId="0" applyFont="1" applyBorder="1" applyAlignment="1">
      <alignment horizontal="center"/>
    </xf>
    <xf numFmtId="164" fontId="13" fillId="0" borderId="8" xfId="0" applyFont="1" applyBorder="1" applyAlignment="1">
      <alignment horizontal="center"/>
    </xf>
    <xf numFmtId="164" fontId="28" fillId="0" borderId="10" xfId="0" applyFont="1" applyBorder="1" applyAlignment="1">
      <alignment horizontal="center"/>
    </xf>
    <xf numFmtId="164" fontId="29" fillId="0" borderId="22" xfId="0" applyFont="1" applyBorder="1" applyAlignment="1">
      <alignment horizontal="center"/>
    </xf>
    <xf numFmtId="164" fontId="13" fillId="0" borderId="0" xfId="0" applyFont="1" applyAlignment="1">
      <alignment horizontal="center"/>
    </xf>
    <xf numFmtId="164" fontId="30" fillId="0" borderId="0" xfId="0" applyFont="1" applyAlignment="1">
      <alignment/>
    </xf>
    <xf numFmtId="164" fontId="29" fillId="0" borderId="6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10" fillId="0" borderId="0" xfId="0" applyFont="1" applyAlignment="1">
      <alignment/>
    </xf>
    <xf numFmtId="164" fontId="13" fillId="0" borderId="1" xfId="0" applyFont="1" applyBorder="1" applyAlignment="1">
      <alignment horizontal="center"/>
    </xf>
    <xf numFmtId="164" fontId="28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29" fillId="0" borderId="0" xfId="0" applyFont="1" applyAlignment="1">
      <alignment/>
    </xf>
    <xf numFmtId="164" fontId="28" fillId="0" borderId="6" xfId="0" applyFont="1" applyBorder="1" applyAlignment="1">
      <alignment horizontal="center"/>
    </xf>
    <xf numFmtId="164" fontId="29" fillId="0" borderId="8" xfId="0" applyFont="1" applyBorder="1" applyAlignment="1">
      <alignment horizontal="center"/>
    </xf>
    <xf numFmtId="164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strike val="0"/>
        <color rgb="FFFF0000"/>
      </font>
      <border/>
    </dxf>
    <dxf>
      <font>
        <b/>
        <i val="0"/>
        <color rgb="FF3366FF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123825</xdr:rowOff>
    </xdr:from>
    <xdr:to>
      <xdr:col>15</xdr:col>
      <xdr:colOff>333375</xdr:colOff>
      <xdr:row>2</xdr:row>
      <xdr:rowOff>257175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23825"/>
          <a:ext cx="5715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123825</xdr:rowOff>
    </xdr:from>
    <xdr:to>
      <xdr:col>4</xdr:col>
      <xdr:colOff>28575</xdr:colOff>
      <xdr:row>11</xdr:row>
      <xdr:rowOff>123825</xdr:rowOff>
    </xdr:to>
    <xdr:sp>
      <xdr:nvSpPr>
        <xdr:cNvPr id="1" name="Строка 3"/>
        <xdr:cNvSpPr>
          <a:spLocks/>
        </xdr:cNvSpPr>
      </xdr:nvSpPr>
      <xdr:spPr>
        <a:xfrm>
          <a:off x="3048000" y="2257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13</xdr:row>
      <xdr:rowOff>209550</xdr:rowOff>
    </xdr:from>
    <xdr:to>
      <xdr:col>9</xdr:col>
      <xdr:colOff>171450</xdr:colOff>
      <xdr:row>13</xdr:row>
      <xdr:rowOff>209550</xdr:rowOff>
    </xdr:to>
    <xdr:sp>
      <xdr:nvSpPr>
        <xdr:cNvPr id="2" name="Строка 4"/>
        <xdr:cNvSpPr>
          <a:spLocks/>
        </xdr:cNvSpPr>
      </xdr:nvSpPr>
      <xdr:spPr>
        <a:xfrm>
          <a:off x="7743825" y="2800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0</xdr:row>
      <xdr:rowOff>152400</xdr:rowOff>
    </xdr:from>
    <xdr:to>
      <xdr:col>6</xdr:col>
      <xdr:colOff>266700</xdr:colOff>
      <xdr:row>3</xdr:row>
      <xdr:rowOff>66675</xdr:rowOff>
    </xdr:to>
    <xdr:pic>
      <xdr:nvPicPr>
        <xdr:cNvPr id="3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52400"/>
          <a:ext cx="5715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S46"/>
  <sheetViews>
    <sheetView zoomScale="95" zoomScaleNormal="95" workbookViewId="0" topLeftCell="A3">
      <selection activeCell="S39" sqref="S39"/>
    </sheetView>
  </sheetViews>
  <sheetFormatPr defaultColWidth="9.140625" defaultRowHeight="12.75"/>
  <cols>
    <col min="1" max="1" width="24.7109375" style="0" customWidth="1"/>
    <col min="8" max="11" width="7.140625" style="0" customWidth="1"/>
    <col min="12" max="12" width="7.00390625" style="0" customWidth="1"/>
    <col min="13" max="13" width="5.140625" style="0" customWidth="1"/>
    <col min="14" max="14" width="7.57421875" style="0" customWidth="1"/>
  </cols>
  <sheetData>
    <row r="1" spans="6:8" ht="17.25" customHeight="1">
      <c r="F1" s="1"/>
      <c r="G1" s="1"/>
      <c r="H1" s="2" t="s">
        <v>0</v>
      </c>
    </row>
    <row r="2" ht="12.75">
      <c r="H2" s="2" t="s">
        <v>1</v>
      </c>
    </row>
    <row r="3" ht="10.5" customHeight="1">
      <c r="H3" s="2" t="s">
        <v>2</v>
      </c>
    </row>
    <row r="4" ht="13.5" customHeight="1"/>
    <row r="5" spans="3:15" ht="24" customHeight="1">
      <c r="C5" s="3"/>
      <c r="N5" s="4"/>
      <c r="O5" s="4"/>
    </row>
    <row r="6" spans="4:15" s="5" customFormat="1" ht="14.25" customHeight="1">
      <c r="D6" s="6" t="s">
        <v>3</v>
      </c>
      <c r="F6" s="6" t="s">
        <v>4</v>
      </c>
      <c r="G6" s="6"/>
      <c r="N6" s="7"/>
      <c r="O6" s="7"/>
    </row>
    <row r="7" spans="1:15" s="15" customFormat="1" ht="12" customHeight="1">
      <c r="A7" s="8" t="s">
        <v>5</v>
      </c>
      <c r="B7" s="9">
        <v>1</v>
      </c>
      <c r="C7" s="10">
        <v>2</v>
      </c>
      <c r="D7" s="9">
        <v>3</v>
      </c>
      <c r="E7" s="10">
        <v>4</v>
      </c>
      <c r="F7" s="9">
        <v>5</v>
      </c>
      <c r="G7" s="10">
        <v>6</v>
      </c>
      <c r="H7" s="11" t="s">
        <v>6</v>
      </c>
      <c r="I7" s="11" t="s">
        <v>7</v>
      </c>
      <c r="J7" s="11" t="s">
        <v>8</v>
      </c>
      <c r="K7" s="11" t="s">
        <v>9</v>
      </c>
      <c r="L7" s="12" t="s">
        <v>10</v>
      </c>
      <c r="M7" s="13" t="s">
        <v>11</v>
      </c>
      <c r="N7" s="13" t="s">
        <v>12</v>
      </c>
      <c r="O7" s="14"/>
    </row>
    <row r="8" spans="1:17" s="15" customFormat="1" ht="11.25" customHeight="1">
      <c r="A8" s="16" t="s">
        <v>13</v>
      </c>
      <c r="B8" s="17">
        <v>246</v>
      </c>
      <c r="C8" s="18">
        <v>238</v>
      </c>
      <c r="D8" s="19">
        <v>193</v>
      </c>
      <c r="E8" s="18">
        <v>255</v>
      </c>
      <c r="F8" s="19">
        <v>259</v>
      </c>
      <c r="G8" s="18">
        <v>223</v>
      </c>
      <c r="H8" s="20">
        <f>SUM(B8:G8)</f>
        <v>1414</v>
      </c>
      <c r="I8" s="21">
        <f>AVERAGE(B8:G8)</f>
        <v>235.66666666666666</v>
      </c>
      <c r="J8" s="22">
        <f>MAX(B8:G8)</f>
        <v>259</v>
      </c>
      <c r="K8" s="22">
        <f>IF(C8&lt;&gt;"",MAX(B8:G8)-MIN(B8:G8),"")</f>
        <v>66</v>
      </c>
      <c r="L8" s="20">
        <v>1</v>
      </c>
      <c r="M8" s="23">
        <f>MIN(B8:G8)</f>
        <v>193</v>
      </c>
      <c r="N8" s="24"/>
      <c r="O8" s="24"/>
      <c r="P8" s="24"/>
      <c r="Q8" s="24"/>
    </row>
    <row r="9" spans="1:14" s="15" customFormat="1" ht="11.25" customHeight="1">
      <c r="A9" s="16" t="s">
        <v>14</v>
      </c>
      <c r="B9" s="25">
        <v>213</v>
      </c>
      <c r="C9" s="18">
        <v>210</v>
      </c>
      <c r="D9" s="19">
        <v>224</v>
      </c>
      <c r="E9" s="18">
        <v>237</v>
      </c>
      <c r="F9" s="19">
        <v>228</v>
      </c>
      <c r="G9" s="18">
        <v>247</v>
      </c>
      <c r="H9" s="20">
        <f>SUM(B9:G9)</f>
        <v>1359</v>
      </c>
      <c r="I9" s="21">
        <f>AVERAGE(B9:G9)</f>
        <v>226.5</v>
      </c>
      <c r="J9" s="22">
        <f>MAX(B9:G9)</f>
        <v>247</v>
      </c>
      <c r="K9" s="22">
        <f>IF(C9&lt;&gt;"",MAX(B9:G9)-MIN(B9:G9),"")</f>
        <v>37</v>
      </c>
      <c r="L9" s="20">
        <v>2</v>
      </c>
      <c r="M9" s="23">
        <f>MIN(B9:G9)</f>
        <v>210</v>
      </c>
      <c r="N9" s="14"/>
    </row>
    <row r="10" spans="1:14" s="15" customFormat="1" ht="11.25" customHeight="1">
      <c r="A10" s="16" t="s">
        <v>15</v>
      </c>
      <c r="B10" s="25">
        <v>243</v>
      </c>
      <c r="C10" s="18">
        <v>203</v>
      </c>
      <c r="D10" s="19">
        <v>258</v>
      </c>
      <c r="E10" s="18">
        <v>212</v>
      </c>
      <c r="F10" s="19">
        <v>223</v>
      </c>
      <c r="G10" s="18">
        <v>205</v>
      </c>
      <c r="H10" s="20">
        <f>SUM(B10:G10)</f>
        <v>1344</v>
      </c>
      <c r="I10" s="21">
        <f>AVERAGE(B10:G10)</f>
        <v>224</v>
      </c>
      <c r="J10" s="22">
        <f>MAX(B10:G10)</f>
        <v>258</v>
      </c>
      <c r="K10" s="22">
        <f>IF(C10&lt;&gt;"",MAX(B10:G10)-MIN(B10:G10),"")</f>
        <v>55</v>
      </c>
      <c r="L10" s="20">
        <v>3</v>
      </c>
      <c r="M10" s="23">
        <f>MIN(B10:G10)</f>
        <v>203</v>
      </c>
      <c r="N10" s="14"/>
    </row>
    <row r="11" spans="1:14" s="15" customFormat="1" ht="11.25" customHeight="1">
      <c r="A11" s="16" t="s">
        <v>16</v>
      </c>
      <c r="B11" s="25">
        <v>245</v>
      </c>
      <c r="C11" s="19">
        <v>243</v>
      </c>
      <c r="D11" s="26">
        <v>191</v>
      </c>
      <c r="E11" s="27">
        <v>216</v>
      </c>
      <c r="F11" s="26">
        <v>214</v>
      </c>
      <c r="G11" s="27">
        <v>213</v>
      </c>
      <c r="H11" s="20">
        <f>SUM(B11:G11)</f>
        <v>1322</v>
      </c>
      <c r="I11" s="21">
        <f>AVERAGE(B11:G11)</f>
        <v>220.33333333333334</v>
      </c>
      <c r="J11" s="22">
        <f>MAX(B11:G11)</f>
        <v>245</v>
      </c>
      <c r="K11" s="22">
        <f>IF(C11&lt;&gt;"",MAX(B11:G11)-MIN(B11:G11),"")</f>
        <v>54</v>
      </c>
      <c r="L11" s="20">
        <v>4</v>
      </c>
      <c r="M11" s="23">
        <f>MIN(B11:G11)</f>
        <v>191</v>
      </c>
      <c r="N11" s="14"/>
    </row>
    <row r="12" spans="1:14" s="15" customFormat="1" ht="11.25" customHeight="1">
      <c r="A12" s="16" t="s">
        <v>17</v>
      </c>
      <c r="B12" s="25">
        <v>210</v>
      </c>
      <c r="C12" s="28">
        <v>207</v>
      </c>
      <c r="D12" s="19">
        <v>188</v>
      </c>
      <c r="E12" s="18">
        <v>220</v>
      </c>
      <c r="F12" s="19">
        <v>247</v>
      </c>
      <c r="G12" s="25">
        <v>231</v>
      </c>
      <c r="H12" s="20">
        <f>SUM(B12:G12)</f>
        <v>1303</v>
      </c>
      <c r="I12" s="21">
        <f>AVERAGE(B12:G12)</f>
        <v>217.16666666666666</v>
      </c>
      <c r="J12" s="22">
        <f>MAX(B12:G12)</f>
        <v>247</v>
      </c>
      <c r="K12" s="22">
        <f>IF(C12&lt;&gt;"",MAX(B12:G12)-MIN(B12:G12),"")</f>
        <v>59</v>
      </c>
      <c r="L12" s="20">
        <v>5</v>
      </c>
      <c r="M12" s="23">
        <f>MIN(B12:G12)</f>
        <v>188</v>
      </c>
      <c r="N12" s="14"/>
    </row>
    <row r="13" spans="1:14" s="15" customFormat="1" ht="11.25" customHeight="1">
      <c r="A13" s="16" t="s">
        <v>18</v>
      </c>
      <c r="B13" s="17">
        <v>196</v>
      </c>
      <c r="C13" s="29">
        <v>224</v>
      </c>
      <c r="D13" s="30">
        <v>267</v>
      </c>
      <c r="E13" s="29">
        <v>206</v>
      </c>
      <c r="F13" s="31">
        <v>205</v>
      </c>
      <c r="G13" s="29">
        <v>193</v>
      </c>
      <c r="H13" s="20">
        <f>SUM(B13:G13)</f>
        <v>1291</v>
      </c>
      <c r="I13" s="21">
        <f>AVERAGE(B13:G13)</f>
        <v>215.16666666666666</v>
      </c>
      <c r="J13" s="22">
        <f>MAX(B13:G13)</f>
        <v>267</v>
      </c>
      <c r="K13" s="22">
        <f>IF(C13&lt;&gt;"",MAX(B13:G13)-MIN(B13:G13),"")</f>
        <v>74</v>
      </c>
      <c r="L13" s="20">
        <v>6</v>
      </c>
      <c r="M13" s="23">
        <f>MIN(B13:G13)</f>
        <v>193</v>
      </c>
      <c r="N13" s="14"/>
    </row>
    <row r="14" spans="1:14" s="15" customFormat="1" ht="11.25" customHeight="1">
      <c r="A14" s="16" t="s">
        <v>19</v>
      </c>
      <c r="B14" s="25">
        <v>233</v>
      </c>
      <c r="C14" s="19">
        <v>229</v>
      </c>
      <c r="D14" s="19">
        <v>220</v>
      </c>
      <c r="E14" s="19">
        <v>198</v>
      </c>
      <c r="F14" s="19">
        <v>201</v>
      </c>
      <c r="G14" s="19">
        <v>194</v>
      </c>
      <c r="H14" s="20">
        <f>SUM(B14:G14)</f>
        <v>1275</v>
      </c>
      <c r="I14" s="21">
        <f>AVERAGE(B14:G14)</f>
        <v>212.5</v>
      </c>
      <c r="J14" s="22">
        <f>MAX(B14:G14)</f>
        <v>233</v>
      </c>
      <c r="K14" s="22">
        <f>IF(C14&lt;&gt;"",MAX(B14:G14)-MIN(B14:G14),"")</f>
        <v>39</v>
      </c>
      <c r="L14" s="20">
        <v>7</v>
      </c>
      <c r="M14" s="23">
        <f>MIN(B14:G14)</f>
        <v>194</v>
      </c>
      <c r="N14" s="14"/>
    </row>
    <row r="15" spans="1:14" s="15" customFormat="1" ht="11.25" customHeight="1">
      <c r="A15" s="16" t="s">
        <v>20</v>
      </c>
      <c r="B15" s="25">
        <v>176</v>
      </c>
      <c r="C15" s="18">
        <v>229</v>
      </c>
      <c r="D15" s="26">
        <v>185</v>
      </c>
      <c r="E15" s="27">
        <v>265</v>
      </c>
      <c r="F15" s="26">
        <v>206</v>
      </c>
      <c r="G15" s="27">
        <v>213</v>
      </c>
      <c r="H15" s="20">
        <f>SUM(B15:G15)</f>
        <v>1274</v>
      </c>
      <c r="I15" s="21">
        <f>AVERAGE(B15:G15)</f>
        <v>212.33333333333334</v>
      </c>
      <c r="J15" s="22">
        <f>MAX(B15:G15)</f>
        <v>265</v>
      </c>
      <c r="K15" s="22">
        <f>IF(C15&lt;&gt;"",MAX(B15:G15)-MIN(B15:G15),"")</f>
        <v>89</v>
      </c>
      <c r="L15" s="20">
        <v>8</v>
      </c>
      <c r="M15" s="23">
        <f>MIN(B15:G15)</f>
        <v>176</v>
      </c>
      <c r="N15" s="14"/>
    </row>
    <row r="16" spans="1:14" s="15" customFormat="1" ht="11.25" customHeight="1">
      <c r="A16" s="16" t="s">
        <v>21</v>
      </c>
      <c r="B16" s="25">
        <v>184</v>
      </c>
      <c r="C16" s="18">
        <v>205</v>
      </c>
      <c r="D16" s="32">
        <v>192</v>
      </c>
      <c r="E16" s="18">
        <v>214</v>
      </c>
      <c r="F16" s="19">
        <v>231</v>
      </c>
      <c r="G16" s="18">
        <v>242</v>
      </c>
      <c r="H16" s="20">
        <f>SUM(B16:G16)</f>
        <v>1268</v>
      </c>
      <c r="I16" s="21">
        <f>AVERAGE(B16:G16)</f>
        <v>211.33333333333334</v>
      </c>
      <c r="J16" s="22">
        <f>MAX(B16:G16)</f>
        <v>242</v>
      </c>
      <c r="K16" s="22">
        <f>IF(C16&lt;&gt;"",MAX(B16:G16)-MIN(B16:G16),"")</f>
        <v>58</v>
      </c>
      <c r="L16" s="20">
        <v>9</v>
      </c>
      <c r="M16" s="23">
        <f>MIN(B16:G16)</f>
        <v>184</v>
      </c>
      <c r="N16" s="14"/>
    </row>
    <row r="17" spans="1:14" s="15" customFormat="1" ht="11.25" customHeight="1">
      <c r="A17" s="16" t="s">
        <v>22</v>
      </c>
      <c r="B17" s="33">
        <v>206</v>
      </c>
      <c r="C17" s="34">
        <v>196</v>
      </c>
      <c r="D17" s="35">
        <v>194</v>
      </c>
      <c r="E17" s="34">
        <v>238</v>
      </c>
      <c r="F17" s="35">
        <v>232</v>
      </c>
      <c r="G17" s="36">
        <v>188</v>
      </c>
      <c r="H17" s="20">
        <f>SUM(B17:G17)</f>
        <v>1254</v>
      </c>
      <c r="I17" s="21">
        <f>AVERAGE(B17:G17)</f>
        <v>209</v>
      </c>
      <c r="J17" s="22">
        <f>MAX(B17:G17)</f>
        <v>238</v>
      </c>
      <c r="K17" s="22">
        <f>IF(C17&lt;&gt;"",MAX(B17:G17)-MIN(B17:G17),"")</f>
        <v>50</v>
      </c>
      <c r="L17" s="20">
        <v>10</v>
      </c>
      <c r="M17" s="23">
        <f>MIN(B17:G17)</f>
        <v>188</v>
      </c>
      <c r="N17" s="14"/>
    </row>
    <row r="18" spans="1:14" s="15" customFormat="1" ht="11.25" customHeight="1">
      <c r="A18" s="16" t="s">
        <v>23</v>
      </c>
      <c r="B18" s="25">
        <v>187</v>
      </c>
      <c r="C18" s="18">
        <v>199</v>
      </c>
      <c r="D18" s="19">
        <v>205</v>
      </c>
      <c r="E18" s="18">
        <v>225</v>
      </c>
      <c r="F18" s="19">
        <v>200</v>
      </c>
      <c r="G18" s="18">
        <v>204</v>
      </c>
      <c r="H18" s="20">
        <f>SUM(B18:G18)</f>
        <v>1220</v>
      </c>
      <c r="I18" s="21">
        <f>AVERAGE(B18:G18)</f>
        <v>203.33333333333334</v>
      </c>
      <c r="J18" s="22">
        <f>MAX(B18:G18)</f>
        <v>225</v>
      </c>
      <c r="K18" s="22">
        <f>IF(C18&lt;&gt;"",MAX(B18:G18)-MIN(B18:G18),"")</f>
        <v>38</v>
      </c>
      <c r="L18" s="20">
        <v>11</v>
      </c>
      <c r="M18" s="23">
        <f>MIN(B18:G18)</f>
        <v>187</v>
      </c>
      <c r="N18" s="14"/>
    </row>
    <row r="19" spans="1:14" s="15" customFormat="1" ht="11.25" customHeight="1">
      <c r="A19" s="16" t="s">
        <v>24</v>
      </c>
      <c r="B19" s="25">
        <v>224</v>
      </c>
      <c r="C19" s="18">
        <v>227</v>
      </c>
      <c r="D19" s="32">
        <v>188</v>
      </c>
      <c r="E19" s="18">
        <v>214</v>
      </c>
      <c r="F19" s="19">
        <v>173</v>
      </c>
      <c r="G19" s="18">
        <v>192</v>
      </c>
      <c r="H19" s="20">
        <f>SUM(B19:G19)</f>
        <v>1218</v>
      </c>
      <c r="I19" s="21">
        <f>AVERAGE(B19:G19)</f>
        <v>203</v>
      </c>
      <c r="J19" s="22">
        <f>MAX(B19:G19)</f>
        <v>227</v>
      </c>
      <c r="K19" s="22">
        <f>IF(C19&lt;&gt;"",MAX(B19:G19)-MIN(B19:G19),"")</f>
        <v>54</v>
      </c>
      <c r="L19" s="20">
        <v>12</v>
      </c>
      <c r="M19" s="23">
        <f>MIN(B19:G19)</f>
        <v>173</v>
      </c>
      <c r="N19" s="14"/>
    </row>
    <row r="20" spans="1:14" s="15" customFormat="1" ht="11.25" customHeight="1">
      <c r="A20" s="37" t="s">
        <v>25</v>
      </c>
      <c r="B20" s="25">
        <v>174</v>
      </c>
      <c r="C20" s="19">
        <v>183</v>
      </c>
      <c r="D20" s="19">
        <v>236</v>
      </c>
      <c r="E20" s="19">
        <v>227</v>
      </c>
      <c r="F20" s="19">
        <v>189</v>
      </c>
      <c r="G20" s="19">
        <v>194</v>
      </c>
      <c r="H20" s="20">
        <f>SUM(B20:G20)</f>
        <v>1203</v>
      </c>
      <c r="I20" s="21">
        <f>AVERAGE(B20:G20)</f>
        <v>200.5</v>
      </c>
      <c r="J20" s="22">
        <f>MAX(B20:G20)</f>
        <v>236</v>
      </c>
      <c r="K20" s="22">
        <f>IF(C20&lt;&gt;"",MAX(B20:G20)-MIN(B20:G20),"")</f>
        <v>62</v>
      </c>
      <c r="L20" s="20">
        <v>13</v>
      </c>
      <c r="M20" s="23">
        <f>MIN(B20:G20)</f>
        <v>174</v>
      </c>
      <c r="N20" s="14"/>
    </row>
    <row r="21" spans="1:14" s="15" customFormat="1" ht="11.25" customHeight="1">
      <c r="A21" s="16" t="s">
        <v>26</v>
      </c>
      <c r="B21" s="38">
        <v>163</v>
      </c>
      <c r="C21" s="27">
        <v>189</v>
      </c>
      <c r="D21" s="26">
        <v>216</v>
      </c>
      <c r="E21" s="27">
        <v>181</v>
      </c>
      <c r="F21" s="26">
        <v>180</v>
      </c>
      <c r="G21" s="27">
        <v>238</v>
      </c>
      <c r="H21" s="20">
        <f>SUM(B21:G21)</f>
        <v>1167</v>
      </c>
      <c r="I21" s="21">
        <f>AVERAGE(B21:G21)</f>
        <v>194.5</v>
      </c>
      <c r="J21" s="22">
        <f>MAX(B21:G21)</f>
        <v>238</v>
      </c>
      <c r="K21" s="22">
        <f>IF(C21&lt;&gt;"",MAX(B21:G21)-MIN(B21:G21),"")</f>
        <v>75</v>
      </c>
      <c r="L21" s="20">
        <v>14</v>
      </c>
      <c r="M21" s="23">
        <f>MIN(B21:G21)</f>
        <v>163</v>
      </c>
      <c r="N21" s="14"/>
    </row>
    <row r="22" spans="1:14" s="15" customFormat="1" ht="11.25" customHeight="1">
      <c r="A22" s="16" t="s">
        <v>27</v>
      </c>
      <c r="B22" s="17">
        <v>194</v>
      </c>
      <c r="C22" s="29">
        <v>179</v>
      </c>
      <c r="D22" s="31">
        <v>179</v>
      </c>
      <c r="E22" s="29">
        <v>220</v>
      </c>
      <c r="F22" s="31">
        <v>173</v>
      </c>
      <c r="G22" s="29">
        <v>194</v>
      </c>
      <c r="H22" s="20">
        <f>SUM(B22:G22)</f>
        <v>1139</v>
      </c>
      <c r="I22" s="21">
        <f>AVERAGE(B22:G22)</f>
        <v>189.83333333333334</v>
      </c>
      <c r="J22" s="22">
        <f>MAX(B22:G22)</f>
        <v>220</v>
      </c>
      <c r="K22" s="22">
        <f>IF(C22&lt;&gt;"",MAX(B22:G22)-MIN(B22:G22),"")</f>
        <v>47</v>
      </c>
      <c r="L22" s="20">
        <v>15</v>
      </c>
      <c r="M22" s="23">
        <f>MIN(B22:G22)</f>
        <v>173</v>
      </c>
      <c r="N22" s="14"/>
    </row>
    <row r="23" spans="1:19" s="15" customFormat="1" ht="11.25" customHeight="1">
      <c r="A23" s="16" t="s">
        <v>28</v>
      </c>
      <c r="B23" s="19">
        <v>168</v>
      </c>
      <c r="C23" s="18">
        <v>189</v>
      </c>
      <c r="D23" s="19">
        <v>205</v>
      </c>
      <c r="E23" s="18">
        <v>178</v>
      </c>
      <c r="F23" s="19">
        <v>170</v>
      </c>
      <c r="G23" s="25">
        <v>199</v>
      </c>
      <c r="H23" s="20">
        <f>SUM(B23:G23)</f>
        <v>1109</v>
      </c>
      <c r="I23" s="21">
        <f>AVERAGE(B23:G23)</f>
        <v>184.83333333333334</v>
      </c>
      <c r="J23" s="22">
        <f>MAX(B23:G23)</f>
        <v>205</v>
      </c>
      <c r="K23" s="22">
        <f>IF(C23&lt;&gt;"",MAX(B23:G23)-MIN(B23:G23),"")</f>
        <v>37</v>
      </c>
      <c r="L23" s="20">
        <v>16</v>
      </c>
      <c r="M23" s="23">
        <f>MIN(B23:G23)</f>
        <v>168</v>
      </c>
      <c r="N23" s="14"/>
      <c r="O23" s="14"/>
      <c r="P23" s="14"/>
      <c r="Q23" s="14"/>
      <c r="R23" s="14"/>
      <c r="S23" s="14"/>
    </row>
    <row r="24" spans="1:19" s="15" customFormat="1" ht="11.25" customHeight="1">
      <c r="A24" s="16" t="s">
        <v>29</v>
      </c>
      <c r="B24" s="38">
        <v>159</v>
      </c>
      <c r="C24" s="27">
        <v>213</v>
      </c>
      <c r="D24" s="39">
        <v>196</v>
      </c>
      <c r="E24" s="26">
        <v>183</v>
      </c>
      <c r="F24" s="38">
        <v>184</v>
      </c>
      <c r="G24" s="27">
        <v>170</v>
      </c>
      <c r="H24" s="20">
        <f>SUM(B24:G24)</f>
        <v>1105</v>
      </c>
      <c r="I24" s="21">
        <f>AVERAGE(B24:G24)</f>
        <v>184.16666666666666</v>
      </c>
      <c r="J24" s="22">
        <f>MAX(B24:G24)</f>
        <v>213</v>
      </c>
      <c r="K24" s="22">
        <f>IF(C24&lt;&gt;"",MAX(B24:G24)-MIN(B24:G24),"")</f>
        <v>54</v>
      </c>
      <c r="L24" s="20">
        <v>17</v>
      </c>
      <c r="M24" s="23">
        <f>MIN(B24:G24)</f>
        <v>159</v>
      </c>
      <c r="N24" s="14"/>
      <c r="O24" s="14"/>
      <c r="P24" s="14"/>
      <c r="Q24" s="14"/>
      <c r="R24" s="14"/>
      <c r="S24" s="14"/>
    </row>
    <row r="25" spans="1:19" s="15" customFormat="1" ht="11.25" customHeight="1">
      <c r="A25" s="16" t="s">
        <v>30</v>
      </c>
      <c r="B25" s="38">
        <v>178</v>
      </c>
      <c r="C25" s="27">
        <v>172</v>
      </c>
      <c r="D25" s="26">
        <v>208</v>
      </c>
      <c r="E25" s="27">
        <v>160</v>
      </c>
      <c r="F25" s="26">
        <v>161</v>
      </c>
      <c r="G25" s="27">
        <v>202</v>
      </c>
      <c r="H25" s="20">
        <f>SUM(B25:G25)</f>
        <v>1081</v>
      </c>
      <c r="I25" s="21">
        <f>AVERAGE(B25:G25)</f>
        <v>180.16666666666666</v>
      </c>
      <c r="J25" s="22">
        <f>MAX(B25:G25)</f>
        <v>208</v>
      </c>
      <c r="K25" s="22">
        <f>IF(C25&lt;&gt;"",MAX(B25:G25)-MIN(B25:G25),"")</f>
        <v>48</v>
      </c>
      <c r="L25" s="20">
        <v>18</v>
      </c>
      <c r="M25" s="23">
        <f>MIN(B25:G25)</f>
        <v>160</v>
      </c>
      <c r="N25" s="14"/>
      <c r="O25" s="14"/>
      <c r="P25" s="14"/>
      <c r="Q25" s="14"/>
      <c r="R25" s="14"/>
      <c r="S25" s="14"/>
    </row>
    <row r="26" spans="1:19" s="15" customFormat="1" ht="11.25" customHeight="1">
      <c r="A26" s="16" t="s">
        <v>31</v>
      </c>
      <c r="B26" s="38">
        <v>182</v>
      </c>
      <c r="C26" s="27">
        <v>155</v>
      </c>
      <c r="D26" s="26">
        <v>171</v>
      </c>
      <c r="E26" s="27">
        <v>157</v>
      </c>
      <c r="F26" s="26">
        <v>181</v>
      </c>
      <c r="G26" s="27">
        <v>227</v>
      </c>
      <c r="H26" s="20">
        <f>SUM(B26:G26)</f>
        <v>1073</v>
      </c>
      <c r="I26" s="21">
        <f>AVERAGE(B26:G26)</f>
        <v>178.83333333333334</v>
      </c>
      <c r="J26" s="22">
        <f>MAX(B26:G26)</f>
        <v>227</v>
      </c>
      <c r="K26" s="22">
        <f>IF(C26&lt;&gt;"",MAX(B26:G26)-MIN(B26:G26),"")</f>
        <v>72</v>
      </c>
      <c r="L26" s="20">
        <v>19</v>
      </c>
      <c r="M26" s="23">
        <f>MIN(B26:G26)</f>
        <v>155</v>
      </c>
      <c r="N26" s="14"/>
      <c r="O26" s="14"/>
      <c r="P26" s="14"/>
      <c r="Q26" s="14"/>
      <c r="R26" s="14"/>
      <c r="S26" s="14"/>
    </row>
    <row r="27" spans="1:19" s="15" customFormat="1" ht="11.25" customHeight="1">
      <c r="A27" s="40" t="s">
        <v>32</v>
      </c>
      <c r="B27" s="38">
        <v>158</v>
      </c>
      <c r="C27" s="27">
        <v>161</v>
      </c>
      <c r="D27" s="26">
        <v>154</v>
      </c>
      <c r="E27" s="27">
        <v>171</v>
      </c>
      <c r="F27" s="26">
        <v>162</v>
      </c>
      <c r="G27" s="27">
        <v>157</v>
      </c>
      <c r="H27" s="20">
        <f>SUM(B27:G27)</f>
        <v>963</v>
      </c>
      <c r="I27" s="21">
        <f>AVERAGE(B27:G27)</f>
        <v>160.5</v>
      </c>
      <c r="J27" s="22">
        <f>MAX(B27:G27)</f>
        <v>171</v>
      </c>
      <c r="K27" s="22">
        <f>IF(C27&lt;&gt;"",MAX(B27:G27)-MIN(B27:G27),"")</f>
        <v>17</v>
      </c>
      <c r="L27" s="20">
        <v>20</v>
      </c>
      <c r="M27" s="23">
        <f>MIN(B27:G27)</f>
        <v>154</v>
      </c>
      <c r="N27" s="14"/>
      <c r="O27" s="14"/>
      <c r="P27" s="14"/>
      <c r="Q27" s="14"/>
      <c r="R27" s="14"/>
      <c r="S27" s="14"/>
    </row>
    <row r="28" spans="1:19" s="15" customFormat="1" ht="11.25" customHeight="1">
      <c r="A28" s="41" t="s">
        <v>33</v>
      </c>
      <c r="B28" s="38">
        <v>123</v>
      </c>
      <c r="C28" s="27">
        <v>154</v>
      </c>
      <c r="D28" s="26">
        <v>152</v>
      </c>
      <c r="E28" s="27">
        <v>183</v>
      </c>
      <c r="F28" s="26">
        <v>176</v>
      </c>
      <c r="G28" s="27">
        <v>149</v>
      </c>
      <c r="H28" s="20">
        <f>SUM(B28:G28)</f>
        <v>937</v>
      </c>
      <c r="I28" s="21">
        <f>AVERAGE(B28:G28)</f>
        <v>156.16666666666666</v>
      </c>
      <c r="J28" s="22">
        <f>MAX(B28:G28)</f>
        <v>183</v>
      </c>
      <c r="K28" s="22">
        <f>IF(C28&lt;&gt;"",MAX(B28:G28)-MIN(B28:G28),"")</f>
        <v>60</v>
      </c>
      <c r="L28" s="20">
        <v>21</v>
      </c>
      <c r="M28" s="23">
        <f>MIN(B28:G28)</f>
        <v>123</v>
      </c>
      <c r="N28" s="14"/>
      <c r="O28" s="14"/>
      <c r="P28" s="14"/>
      <c r="Q28" s="14"/>
      <c r="R28" s="14"/>
      <c r="S28" s="14"/>
    </row>
    <row r="29" spans="1:19" s="15" customFormat="1" ht="11.25" customHeight="1">
      <c r="A29" s="16" t="s">
        <v>34</v>
      </c>
      <c r="B29" s="38">
        <v>158</v>
      </c>
      <c r="C29" s="27">
        <v>156</v>
      </c>
      <c r="D29" s="26">
        <v>153</v>
      </c>
      <c r="E29" s="27">
        <v>153</v>
      </c>
      <c r="F29" s="26">
        <v>168</v>
      </c>
      <c r="G29" s="27">
        <v>143</v>
      </c>
      <c r="H29" s="20">
        <f>SUM(B29:G29)</f>
        <v>931</v>
      </c>
      <c r="I29" s="21">
        <f>AVERAGE(B29:G29)</f>
        <v>155.16666666666666</v>
      </c>
      <c r="J29" s="22">
        <f>MAX(B29:G29)</f>
        <v>168</v>
      </c>
      <c r="K29" s="22">
        <f>IF(C29&lt;&gt;"",MAX(B29:G29)-MIN(B29:G29),"")</f>
        <v>25</v>
      </c>
      <c r="L29" s="20">
        <v>22</v>
      </c>
      <c r="M29" s="23">
        <f>MIN(B29:G29)</f>
        <v>143</v>
      </c>
      <c r="N29" s="14"/>
      <c r="O29" s="14"/>
      <c r="P29" s="14"/>
      <c r="Q29" s="14"/>
      <c r="R29" s="14"/>
      <c r="S29" s="14"/>
    </row>
    <row r="30" ht="12" customHeight="1">
      <c r="M30" s="23" t="e">
        <f>MIN(#REF!)</f>
        <v>#REF!</v>
      </c>
    </row>
    <row r="31" ht="10.5" customHeight="1">
      <c r="M31" s="23" t="e">
        <f>MIN(#REF!)</f>
        <v>#REF!</v>
      </c>
    </row>
    <row r="32" ht="12" customHeight="1">
      <c r="M32" s="23" t="e">
        <f>MIN(#REF!)</f>
        <v>#REF!</v>
      </c>
    </row>
    <row r="40" ht="12.75">
      <c r="B40" s="42"/>
    </row>
    <row r="41" ht="12.75">
      <c r="B41" s="42"/>
    </row>
    <row r="42" ht="12.75">
      <c r="B42" s="42"/>
    </row>
    <row r="43" ht="12.75">
      <c r="B43" s="42"/>
    </row>
    <row r="44" ht="12.75">
      <c r="B44" s="42"/>
    </row>
    <row r="45" ht="12.75">
      <c r="B45" s="42"/>
    </row>
    <row r="46" ht="12.75">
      <c r="B46" s="42"/>
    </row>
  </sheetData>
  <sheetProtection selectLockedCells="1" selectUnlockedCells="1"/>
  <conditionalFormatting sqref="B8:G19 B23:G29">
    <cfRule type="cellIs" priority="1" dxfId="0" operator="equal" stopIfTrue="1">
      <formula>$M8</formula>
    </cfRule>
    <cfRule type="cellIs" priority="2" dxfId="1" operator="equal" stopIfTrue="1">
      <formula>$J8</formula>
    </cfRule>
  </conditionalFormatting>
  <conditionalFormatting sqref="B20:G21">
    <cfRule type="cellIs" priority="3" dxfId="0" operator="equal" stopIfTrue="1">
      <formula>$M21</formula>
    </cfRule>
    <cfRule type="cellIs" priority="4" dxfId="1" operator="equal" stopIfTrue="1">
      <formula>$J20</formula>
    </cfRule>
  </conditionalFormatting>
  <conditionalFormatting sqref="B22:G22">
    <cfRule type="cellIs" priority="5" dxfId="0" operator="equal" stopIfTrue="1">
      <formula>$M20</formula>
    </cfRule>
    <cfRule type="cellIs" priority="6" dxfId="1" operator="equal" stopIfTrue="1">
      <formula>$J22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3"/>
  <legacyDrawing r:id="rId2"/>
  <oleObjects>
    <oleObject progId="Рисунок Microsoft Word" shapeId="794346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W35"/>
  <sheetViews>
    <sheetView tabSelected="1" zoomScale="75" zoomScaleNormal="75" workbookViewId="0" topLeftCell="A1">
      <selection activeCell="AD47" sqref="AD47"/>
    </sheetView>
  </sheetViews>
  <sheetFormatPr defaultColWidth="9.140625" defaultRowHeight="12.75"/>
  <cols>
    <col min="1" max="1" width="3.57421875" style="0" customWidth="1"/>
    <col min="2" max="2" width="22.140625" style="0" customWidth="1"/>
    <col min="3" max="3" width="6.7109375" style="0" customWidth="1"/>
    <col min="4" max="4" width="7.00390625" style="0" customWidth="1"/>
    <col min="5" max="5" width="8.5742187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00390625" style="0" customWidth="1"/>
    <col min="17" max="17" width="4.7109375" style="0" customWidth="1"/>
    <col min="18" max="18" width="4.8515625" style="0" customWidth="1"/>
    <col min="19" max="19" width="4.7109375" style="0" customWidth="1"/>
    <col min="20" max="20" width="5.28125" style="0" customWidth="1"/>
    <col min="21" max="21" width="9.7109375" style="0" customWidth="1"/>
    <col min="22" max="22" width="8.140625" style="0" customWidth="1"/>
    <col min="23" max="23" width="4.140625" style="0" customWidth="1"/>
    <col min="24" max="24" width="5.00390625" style="0" customWidth="1"/>
    <col min="25" max="25" width="1.28515625" style="0" customWidth="1"/>
  </cols>
  <sheetData>
    <row r="1" spans="2:20" ht="11.25" customHeight="1">
      <c r="B1" s="43"/>
      <c r="C1" s="43"/>
      <c r="D1" s="43"/>
      <c r="E1" s="43"/>
      <c r="F1" s="43"/>
      <c r="G1" s="43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T1" s="44"/>
    </row>
    <row r="2" spans="2:23" ht="22.5" customHeight="1">
      <c r="B2" s="45"/>
      <c r="C2" s="46"/>
      <c r="D2" s="45"/>
      <c r="E2" s="45"/>
      <c r="F2" s="45" t="s">
        <v>35</v>
      </c>
      <c r="G2" s="45"/>
      <c r="H2" s="47"/>
      <c r="I2" s="47"/>
      <c r="J2" s="47"/>
      <c r="K2" s="47"/>
      <c r="L2" s="47"/>
      <c r="M2" s="47"/>
      <c r="N2" s="47"/>
      <c r="O2" s="47"/>
      <c r="P2" s="47"/>
      <c r="Q2" s="2" t="s">
        <v>1</v>
      </c>
      <c r="W2" s="44"/>
    </row>
    <row r="3" spans="2:17" ht="28.5" customHeight="1">
      <c r="B3" s="45"/>
      <c r="C3" s="45"/>
      <c r="D3" s="45"/>
      <c r="E3" s="45"/>
      <c r="F3" s="45"/>
      <c r="G3" s="48" t="s">
        <v>36</v>
      </c>
      <c r="H3" s="48"/>
      <c r="I3" s="47"/>
      <c r="Q3" s="2" t="s">
        <v>2</v>
      </c>
    </row>
    <row r="4" spans="1:22" ht="14.25" customHeight="1">
      <c r="A4" s="49" t="s">
        <v>37</v>
      </c>
      <c r="B4" s="49" t="s">
        <v>38</v>
      </c>
      <c r="C4" s="50" t="s">
        <v>39</v>
      </c>
      <c r="D4" s="50" t="s">
        <v>40</v>
      </c>
      <c r="E4" s="50" t="s">
        <v>41</v>
      </c>
      <c r="F4" s="51" t="s">
        <v>42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0" t="s">
        <v>43</v>
      </c>
      <c r="U4" s="50" t="s">
        <v>44</v>
      </c>
      <c r="V4" s="49" t="s">
        <v>45</v>
      </c>
    </row>
    <row r="5" spans="1:22" ht="17.25" customHeight="1">
      <c r="A5" s="49"/>
      <c r="B5" s="49"/>
      <c r="C5" s="49"/>
      <c r="D5" s="49"/>
      <c r="E5" s="49"/>
      <c r="F5" s="52">
        <v>7</v>
      </c>
      <c r="G5" s="53" t="s">
        <v>46</v>
      </c>
      <c r="H5" s="52">
        <v>8</v>
      </c>
      <c r="I5" s="53" t="s">
        <v>46</v>
      </c>
      <c r="J5" s="52">
        <v>9</v>
      </c>
      <c r="K5" s="53" t="s">
        <v>46</v>
      </c>
      <c r="L5" s="52">
        <v>10</v>
      </c>
      <c r="M5" s="53" t="s">
        <v>46</v>
      </c>
      <c r="N5" s="52">
        <v>11</v>
      </c>
      <c r="O5" s="53" t="s">
        <v>46</v>
      </c>
      <c r="P5" s="52">
        <v>12</v>
      </c>
      <c r="Q5" s="53" t="s">
        <v>46</v>
      </c>
      <c r="R5" s="52">
        <v>13</v>
      </c>
      <c r="S5" s="53" t="s">
        <v>46</v>
      </c>
      <c r="T5" s="50"/>
      <c r="U5" s="50"/>
      <c r="V5" s="50"/>
    </row>
    <row r="6" spans="1:22" ht="14.2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3" ht="12.75">
      <c r="A7" s="55">
        <v>4</v>
      </c>
      <c r="B7" s="16" t="s">
        <v>16</v>
      </c>
      <c r="C7" s="56">
        <f>квалификация!H11</f>
        <v>1322</v>
      </c>
      <c r="D7" s="57">
        <f>SUM(C7,F7:S7)</f>
        <v>3095</v>
      </c>
      <c r="E7" s="58">
        <f>SUM(C7,F7,H7,J7,L7,N7,P7,R7)/(13-COUNTBLANK(F7:S7)/2)</f>
        <v>221.92307692307693</v>
      </c>
      <c r="F7" s="59">
        <v>223</v>
      </c>
      <c r="G7" s="59">
        <v>30</v>
      </c>
      <c r="H7" s="59">
        <v>264</v>
      </c>
      <c r="I7" s="59">
        <v>30</v>
      </c>
      <c r="J7" s="59">
        <v>227</v>
      </c>
      <c r="K7" s="59">
        <v>30</v>
      </c>
      <c r="L7" s="59">
        <v>209</v>
      </c>
      <c r="M7" s="59">
        <v>30</v>
      </c>
      <c r="N7" s="59">
        <v>220</v>
      </c>
      <c r="O7" s="59">
        <v>30</v>
      </c>
      <c r="P7" s="60">
        <v>207</v>
      </c>
      <c r="Q7" s="59">
        <v>30</v>
      </c>
      <c r="R7" s="59">
        <v>213</v>
      </c>
      <c r="S7" s="59">
        <v>30</v>
      </c>
      <c r="T7" s="57">
        <f>SUM(G7,I7,K7,M7,S7,O7,Q7)</f>
        <v>210</v>
      </c>
      <c r="U7" s="58">
        <f>IF(F7&lt;&gt;"",AVERAGE(F7,H7,J7,L7,R7,N7,P7),"")</f>
        <v>223.28571428571428</v>
      </c>
      <c r="V7" s="56">
        <v>1</v>
      </c>
      <c r="W7" s="61">
        <f>MAX(F7:S7)</f>
        <v>264</v>
      </c>
    </row>
    <row r="8" spans="1:23" ht="12.75">
      <c r="A8" s="55">
        <v>1</v>
      </c>
      <c r="B8" s="16" t="s">
        <v>13</v>
      </c>
      <c r="C8" s="56">
        <f>квалификация!H8</f>
        <v>1414</v>
      </c>
      <c r="D8" s="57">
        <f>SUM(C8,F8:S8)</f>
        <v>3054</v>
      </c>
      <c r="E8" s="58">
        <f>SUM(C8,F8,H8,J8,L8,N8,P8,R8)/(13-COUNTBLANK(F8:S8)/2)</f>
        <v>223.3846153846154</v>
      </c>
      <c r="F8" s="59">
        <v>240</v>
      </c>
      <c r="G8" s="62">
        <v>30</v>
      </c>
      <c r="H8" s="59">
        <v>279</v>
      </c>
      <c r="I8" s="59">
        <v>30</v>
      </c>
      <c r="J8" s="59">
        <v>225</v>
      </c>
      <c r="K8" s="59">
        <v>30</v>
      </c>
      <c r="L8" s="59">
        <v>174</v>
      </c>
      <c r="M8" s="63">
        <v>30</v>
      </c>
      <c r="N8" s="63">
        <v>192</v>
      </c>
      <c r="O8" s="63">
        <v>30</v>
      </c>
      <c r="P8" s="63">
        <v>198</v>
      </c>
      <c r="Q8" s="63">
        <v>0</v>
      </c>
      <c r="R8" s="59">
        <v>182</v>
      </c>
      <c r="S8" s="59">
        <v>0</v>
      </c>
      <c r="T8" s="57">
        <f>SUM(G8,I8,K8,M8,S8,O8,Q8)</f>
        <v>150</v>
      </c>
      <c r="U8" s="58">
        <f>IF(F8&lt;&gt;"",AVERAGE(F8,H8,J8,L8,R8,N8,P8),"")</f>
        <v>212.85714285714286</v>
      </c>
      <c r="V8" s="56">
        <v>2</v>
      </c>
      <c r="W8" s="61">
        <f>MAX(F8:S8)</f>
        <v>279</v>
      </c>
    </row>
    <row r="9" spans="1:23" ht="12.75">
      <c r="A9" s="55">
        <v>3</v>
      </c>
      <c r="B9" s="16" t="s">
        <v>15</v>
      </c>
      <c r="C9" s="56">
        <f>квалификация!H10</f>
        <v>1344</v>
      </c>
      <c r="D9" s="57">
        <f>SUM(C9,F9:S9)</f>
        <v>3024</v>
      </c>
      <c r="E9" s="58">
        <f>SUM(C9,F9,H9,J9,L9,N9,P9,R9)/(13-COUNTBLANK(F9:S9)/2)</f>
        <v>221.07692307692307</v>
      </c>
      <c r="F9" s="59">
        <v>228</v>
      </c>
      <c r="G9" s="59">
        <v>0</v>
      </c>
      <c r="H9" s="59">
        <v>225</v>
      </c>
      <c r="I9" s="59">
        <v>30</v>
      </c>
      <c r="J9" s="59">
        <v>215</v>
      </c>
      <c r="K9" s="59">
        <v>30</v>
      </c>
      <c r="L9" s="59">
        <v>205</v>
      </c>
      <c r="M9" s="59">
        <v>30</v>
      </c>
      <c r="N9" s="59">
        <v>227</v>
      </c>
      <c r="O9" s="59">
        <v>30</v>
      </c>
      <c r="P9" s="59">
        <v>221</v>
      </c>
      <c r="Q9" s="59">
        <v>30</v>
      </c>
      <c r="R9" s="59">
        <v>209</v>
      </c>
      <c r="S9" s="59">
        <v>0</v>
      </c>
      <c r="T9" s="57">
        <f>SUM(G9,I9,K9,M9,S9,O9,Q9)</f>
        <v>150</v>
      </c>
      <c r="U9" s="58">
        <f>IF(F9&lt;&gt;"",AVERAGE(F9,H9,J9,L9,R9,N9,P9),"")</f>
        <v>218.57142857142858</v>
      </c>
      <c r="V9" s="56">
        <v>3</v>
      </c>
      <c r="W9" s="61">
        <f>MAX(F9:S9)</f>
        <v>228</v>
      </c>
    </row>
    <row r="10" spans="1:23" ht="12.75">
      <c r="A10" s="55">
        <v>2</v>
      </c>
      <c r="B10" s="16" t="s">
        <v>14</v>
      </c>
      <c r="C10" s="56">
        <f>квалификация!H9</f>
        <v>1359</v>
      </c>
      <c r="D10" s="57">
        <f>SUM(C10,F10:S10)</f>
        <v>2948</v>
      </c>
      <c r="E10" s="58">
        <f>SUM(C10,F10,H10,J10,L10,N10,P10,R10)/(13-COUNTBLANK(F10:S10)/2)</f>
        <v>217.53846153846155</v>
      </c>
      <c r="F10" s="59">
        <v>225</v>
      </c>
      <c r="G10" s="59">
        <v>30</v>
      </c>
      <c r="H10" s="59">
        <v>259</v>
      </c>
      <c r="I10" s="59">
        <v>30</v>
      </c>
      <c r="J10" s="59">
        <v>171</v>
      </c>
      <c r="K10" s="59">
        <v>0</v>
      </c>
      <c r="L10" s="59">
        <v>221</v>
      </c>
      <c r="M10" s="59">
        <v>30</v>
      </c>
      <c r="N10" s="59">
        <v>176</v>
      </c>
      <c r="O10" s="59">
        <v>0</v>
      </c>
      <c r="P10" s="59">
        <v>205</v>
      </c>
      <c r="Q10" s="59">
        <v>0</v>
      </c>
      <c r="R10" s="59">
        <v>212</v>
      </c>
      <c r="S10" s="59">
        <v>30</v>
      </c>
      <c r="T10" s="57">
        <f>SUM(G10,I10,K10,M10,S10,O10,Q10)</f>
        <v>120</v>
      </c>
      <c r="U10" s="58">
        <f>IF(F10&lt;&gt;"",AVERAGE(F10,H10,J10,L10,R10,N10,P10),"")</f>
        <v>209.85714285714286</v>
      </c>
      <c r="V10" s="56">
        <v>4</v>
      </c>
      <c r="W10" s="61">
        <f>MAX(F10:S10)</f>
        <v>259</v>
      </c>
    </row>
    <row r="11" spans="1:23" ht="12.75">
      <c r="A11" s="55">
        <v>8</v>
      </c>
      <c r="B11" s="16" t="s">
        <v>20</v>
      </c>
      <c r="C11" s="56">
        <f>квалификация!H15</f>
        <v>1274</v>
      </c>
      <c r="D11" s="57">
        <f>SUM(C11,F11:S11)</f>
        <v>2825</v>
      </c>
      <c r="E11" s="58">
        <f>SUM(C11,F11,H11,J11,L11,N11,P11,R11)/(13-COUNTBLANK(F11:S11)/2)</f>
        <v>208.07692307692307</v>
      </c>
      <c r="F11" s="59">
        <v>206</v>
      </c>
      <c r="G11" s="59">
        <v>30</v>
      </c>
      <c r="H11" s="59">
        <v>178</v>
      </c>
      <c r="I11" s="59">
        <v>0</v>
      </c>
      <c r="J11" s="59">
        <v>227</v>
      </c>
      <c r="K11" s="59">
        <v>30</v>
      </c>
      <c r="L11" s="59">
        <v>201</v>
      </c>
      <c r="M11" s="59">
        <v>30</v>
      </c>
      <c r="N11" s="59">
        <v>185</v>
      </c>
      <c r="O11" s="59">
        <v>0</v>
      </c>
      <c r="P11" s="59">
        <v>228</v>
      </c>
      <c r="Q11" s="59">
        <v>30</v>
      </c>
      <c r="R11" s="59">
        <v>206</v>
      </c>
      <c r="S11" s="59">
        <v>0</v>
      </c>
      <c r="T11" s="57">
        <f>SUM(G11,I11,K11,M11,S11,O11,Q11)</f>
        <v>120</v>
      </c>
      <c r="U11" s="58">
        <f>IF(F11&lt;&gt;"",AVERAGE(F11,H11,J11,L11,R11,N11,P11),"")</f>
        <v>204.42857142857142</v>
      </c>
      <c r="V11" s="56">
        <v>5</v>
      </c>
      <c r="W11" s="61">
        <f>MAX(F11:S11)</f>
        <v>228</v>
      </c>
    </row>
    <row r="12" spans="1:23" ht="12.75">
      <c r="A12" s="55">
        <v>7</v>
      </c>
      <c r="B12" s="16" t="s">
        <v>19</v>
      </c>
      <c r="C12" s="56">
        <f>квалификация!H14</f>
        <v>1275</v>
      </c>
      <c r="D12" s="57">
        <f>SUM(C12,F12:S12)</f>
        <v>2804</v>
      </c>
      <c r="E12" s="58">
        <f>SUM(C12,F12,H12,J12,L12,N12,P12,R12)/(13-COUNTBLANK(F12:S12)/2)</f>
        <v>206.46153846153845</v>
      </c>
      <c r="F12" s="59">
        <v>171</v>
      </c>
      <c r="G12" s="59">
        <v>0</v>
      </c>
      <c r="H12" s="59">
        <v>228</v>
      </c>
      <c r="I12" s="59">
        <v>30</v>
      </c>
      <c r="J12" s="59">
        <v>202</v>
      </c>
      <c r="K12" s="59">
        <v>30</v>
      </c>
      <c r="L12" s="59">
        <v>192</v>
      </c>
      <c r="M12" s="64">
        <v>0</v>
      </c>
      <c r="N12" s="64">
        <v>202</v>
      </c>
      <c r="O12" s="64">
        <v>0</v>
      </c>
      <c r="P12" s="64">
        <v>185</v>
      </c>
      <c r="Q12" s="64">
        <v>30</v>
      </c>
      <c r="R12" s="64">
        <v>229</v>
      </c>
      <c r="S12" s="59">
        <v>30</v>
      </c>
      <c r="T12" s="57">
        <f>SUM(G12,I12,K12,M12,S12,O12,Q12)</f>
        <v>120</v>
      </c>
      <c r="U12" s="58">
        <f>IF(F12&lt;&gt;"",AVERAGE(F12,H12,J12,L12,R12,N12,P12),"")</f>
        <v>201.28571428571428</v>
      </c>
      <c r="V12" s="56">
        <v>6</v>
      </c>
      <c r="W12" s="61">
        <f>MAX(F12:S12)</f>
        <v>229</v>
      </c>
    </row>
    <row r="13" spans="1:23" ht="12.75">
      <c r="A13" s="55">
        <v>6</v>
      </c>
      <c r="B13" s="16" t="s">
        <v>18</v>
      </c>
      <c r="C13" s="56">
        <f>квалификация!H13</f>
        <v>1291</v>
      </c>
      <c r="D13" s="57">
        <f>SUM(C13,F13:S13)</f>
        <v>2788</v>
      </c>
      <c r="E13" s="58">
        <f>SUM(C13,F13,H13,J13,L13,N13,P13,R13)/(13-COUNTBLANK(F13:S13)/2)</f>
        <v>207.53846153846155</v>
      </c>
      <c r="F13" s="59">
        <v>215</v>
      </c>
      <c r="G13" s="62">
        <v>30</v>
      </c>
      <c r="H13" s="59">
        <v>191</v>
      </c>
      <c r="I13" s="59">
        <v>30</v>
      </c>
      <c r="J13" s="59">
        <v>190</v>
      </c>
      <c r="K13" s="59">
        <v>0</v>
      </c>
      <c r="L13" s="65">
        <v>215</v>
      </c>
      <c r="M13" s="59">
        <v>0</v>
      </c>
      <c r="N13" s="59">
        <v>197</v>
      </c>
      <c r="O13" s="59">
        <v>30</v>
      </c>
      <c r="P13" s="59">
        <v>226</v>
      </c>
      <c r="Q13" s="59">
        <v>0</v>
      </c>
      <c r="R13" s="59">
        <v>173</v>
      </c>
      <c r="S13" s="66">
        <v>0</v>
      </c>
      <c r="T13" s="57">
        <f>SUM(G13,I13,K13,M13,S13,O13,Q13)</f>
        <v>90</v>
      </c>
      <c r="U13" s="58">
        <f>IF(F13&lt;&gt;"",AVERAGE(F13,H13,J13,L13,R13,N13,P13),"")</f>
        <v>201</v>
      </c>
      <c r="V13" s="56">
        <v>7</v>
      </c>
      <c r="W13" s="61">
        <f>MAX(F13:S13)</f>
        <v>226</v>
      </c>
    </row>
    <row r="14" spans="1:23" ht="12.75">
      <c r="A14" s="55">
        <v>12</v>
      </c>
      <c r="B14" s="16" t="s">
        <v>24</v>
      </c>
      <c r="C14" s="56">
        <f>квалификация!H19</f>
        <v>1218</v>
      </c>
      <c r="D14" s="57">
        <f>SUM(C14,F14:S14)</f>
        <v>2740</v>
      </c>
      <c r="E14" s="58">
        <f>SUM(C14,F14,H14,J14,L14,N14,P14,R14)/(13-COUNTBLANK(F14:S14)/2)</f>
        <v>201.53846153846155</v>
      </c>
      <c r="F14" s="59">
        <v>181</v>
      </c>
      <c r="G14" s="59">
        <v>30</v>
      </c>
      <c r="H14" s="59">
        <v>220</v>
      </c>
      <c r="I14" s="59">
        <v>30</v>
      </c>
      <c r="J14" s="59">
        <v>191</v>
      </c>
      <c r="K14" s="59">
        <v>30</v>
      </c>
      <c r="L14" s="59">
        <v>163</v>
      </c>
      <c r="M14" s="67">
        <v>0</v>
      </c>
      <c r="N14" s="67">
        <v>177</v>
      </c>
      <c r="O14" s="67">
        <v>0</v>
      </c>
      <c r="P14" s="67">
        <v>257</v>
      </c>
      <c r="Q14" s="67">
        <v>30</v>
      </c>
      <c r="R14" s="67">
        <v>213</v>
      </c>
      <c r="S14" s="59">
        <v>0</v>
      </c>
      <c r="T14" s="57">
        <f>SUM(G14,I14,K14,M14,S14,O14,Q14)</f>
        <v>120</v>
      </c>
      <c r="U14" s="58">
        <f>IF(F14&lt;&gt;"",AVERAGE(F14,H14,J14,L14,R14,N14,P14),"")</f>
        <v>200.28571428571428</v>
      </c>
      <c r="V14" s="56">
        <v>8</v>
      </c>
      <c r="W14" s="61">
        <f>MAX(F14:S14)</f>
        <v>257</v>
      </c>
    </row>
    <row r="15" spans="1:23" ht="12.75">
      <c r="A15" s="55">
        <v>5</v>
      </c>
      <c r="B15" s="16" t="s">
        <v>17</v>
      </c>
      <c r="C15" s="56">
        <f>квалификация!H12</f>
        <v>1303</v>
      </c>
      <c r="D15" s="57">
        <f>SUM(C15,F15:S15)</f>
        <v>2707</v>
      </c>
      <c r="E15" s="58">
        <f>SUM(C15,F15,H15,J15,L15,N15,P15,R15)/(13-COUNTBLANK(F15:S15)/2)</f>
        <v>199</v>
      </c>
      <c r="F15" s="59">
        <v>170</v>
      </c>
      <c r="G15" s="59">
        <v>0</v>
      </c>
      <c r="H15" s="59">
        <v>214</v>
      </c>
      <c r="I15" s="59">
        <v>30</v>
      </c>
      <c r="J15" s="59">
        <v>239</v>
      </c>
      <c r="K15" s="59">
        <v>30</v>
      </c>
      <c r="L15" s="59">
        <v>164</v>
      </c>
      <c r="M15" s="67">
        <v>30</v>
      </c>
      <c r="N15" s="67">
        <v>162</v>
      </c>
      <c r="O15" s="67">
        <v>0</v>
      </c>
      <c r="P15" s="67">
        <v>149</v>
      </c>
      <c r="Q15" s="67">
        <v>0</v>
      </c>
      <c r="R15" s="67">
        <v>186</v>
      </c>
      <c r="S15" s="59">
        <v>30</v>
      </c>
      <c r="T15" s="57">
        <f>SUM(G15,I15,K15,M15,S15,O15,Q15)</f>
        <v>120</v>
      </c>
      <c r="U15" s="58">
        <f>IF(F15&lt;&gt;"",AVERAGE(F15,H15,J15,L15,R15,N15,P15),"")</f>
        <v>183.42857142857142</v>
      </c>
      <c r="V15" s="56">
        <v>9</v>
      </c>
      <c r="W15" s="61">
        <f>MAX(F15:S15)</f>
        <v>239</v>
      </c>
    </row>
    <row r="16" spans="1:23" ht="12.75">
      <c r="A16" s="55">
        <v>10</v>
      </c>
      <c r="B16" s="16" t="s">
        <v>22</v>
      </c>
      <c r="C16" s="56">
        <f>квалификация!H17</f>
        <v>1254</v>
      </c>
      <c r="D16" s="57">
        <f>SUM(C16,F16:S16)</f>
        <v>2683</v>
      </c>
      <c r="E16" s="58">
        <f>SUM(C16,F16,H16,J16,L16,N16,P16,R16)/(13-COUNTBLANK(F16:S16)/2)</f>
        <v>199.46153846153845</v>
      </c>
      <c r="F16" s="59">
        <v>180</v>
      </c>
      <c r="G16" s="59">
        <v>30</v>
      </c>
      <c r="H16" s="59">
        <v>164</v>
      </c>
      <c r="I16" s="59">
        <v>0</v>
      </c>
      <c r="J16" s="59">
        <v>186</v>
      </c>
      <c r="K16" s="59">
        <v>0</v>
      </c>
      <c r="L16" s="59">
        <v>172</v>
      </c>
      <c r="M16" s="67">
        <v>0</v>
      </c>
      <c r="N16" s="67">
        <v>221</v>
      </c>
      <c r="O16" s="67">
        <v>30</v>
      </c>
      <c r="P16" s="67">
        <v>214</v>
      </c>
      <c r="Q16" s="67">
        <v>0</v>
      </c>
      <c r="R16" s="67">
        <v>202</v>
      </c>
      <c r="S16" s="59">
        <v>30</v>
      </c>
      <c r="T16" s="57">
        <f>SUM(G16,I16,K16,M16,S16,O16,Q16)</f>
        <v>90</v>
      </c>
      <c r="U16" s="58">
        <f>IF(F16&lt;&gt;"",AVERAGE(F16,H16,J16,L16,R16,N16,P16),"")</f>
        <v>191.28571428571428</v>
      </c>
      <c r="V16" s="56">
        <v>10</v>
      </c>
      <c r="W16" s="61">
        <f>MAX(F16:S16)</f>
        <v>221</v>
      </c>
    </row>
    <row r="17" spans="1:23" s="68" customFormat="1" ht="12.75">
      <c r="A17" s="55">
        <v>11</v>
      </c>
      <c r="B17" s="16" t="s">
        <v>23</v>
      </c>
      <c r="C17" s="56">
        <f>квалификация!H18</f>
        <v>1220</v>
      </c>
      <c r="D17" s="57">
        <f>SUM(C17,F17:S17)</f>
        <v>2678</v>
      </c>
      <c r="E17" s="58">
        <f>SUM(C17,F17,H17,J17,L17,N17,P17,R17)/(13-COUNTBLANK(F17:S17)/2)</f>
        <v>201.3846153846154</v>
      </c>
      <c r="F17" s="59">
        <v>212</v>
      </c>
      <c r="G17" s="59">
        <v>0</v>
      </c>
      <c r="H17" s="59">
        <v>197</v>
      </c>
      <c r="I17" s="59">
        <v>0</v>
      </c>
      <c r="J17" s="59">
        <v>201</v>
      </c>
      <c r="K17" s="59">
        <v>0</v>
      </c>
      <c r="L17" s="59">
        <v>177</v>
      </c>
      <c r="M17" s="59">
        <v>0</v>
      </c>
      <c r="N17" s="59">
        <v>208</v>
      </c>
      <c r="O17" s="59">
        <v>30</v>
      </c>
      <c r="P17" s="59">
        <v>180</v>
      </c>
      <c r="Q17" s="59">
        <v>0</v>
      </c>
      <c r="R17" s="59">
        <v>223</v>
      </c>
      <c r="S17" s="59">
        <v>30</v>
      </c>
      <c r="T17" s="57">
        <f>SUM(G17,I17,K17,M17,S17,O17,Q17)</f>
        <v>60</v>
      </c>
      <c r="U17" s="58">
        <f>IF(F17&lt;&gt;"",AVERAGE(F17,H17,J17,L17,R17,N17,P17),"")</f>
        <v>199.71428571428572</v>
      </c>
      <c r="V17" s="56">
        <v>11</v>
      </c>
      <c r="W17" s="61">
        <f>MAX(F17:S17)</f>
        <v>223</v>
      </c>
    </row>
    <row r="18" spans="1:23" s="68" customFormat="1" ht="12.75">
      <c r="A18" s="55">
        <v>16</v>
      </c>
      <c r="B18" s="16" t="s">
        <v>28</v>
      </c>
      <c r="C18" s="56">
        <f>квалификация!H23</f>
        <v>1109</v>
      </c>
      <c r="D18" s="57">
        <f>SUM(C18,F18:S18)</f>
        <v>2634</v>
      </c>
      <c r="E18" s="58">
        <f>SUM(C18,F18,H18,J18,L18,N18,P18,R18)/(13-COUNTBLANK(F18:S18)/2)</f>
        <v>193.3846153846154</v>
      </c>
      <c r="F18" s="59">
        <v>231</v>
      </c>
      <c r="G18" s="59">
        <v>0</v>
      </c>
      <c r="H18" s="59">
        <v>204</v>
      </c>
      <c r="I18" s="59">
        <v>0</v>
      </c>
      <c r="J18" s="59">
        <v>196</v>
      </c>
      <c r="K18" s="59">
        <v>30</v>
      </c>
      <c r="L18" s="59">
        <v>242</v>
      </c>
      <c r="M18" s="59">
        <v>30</v>
      </c>
      <c r="N18" s="59">
        <v>187</v>
      </c>
      <c r="O18" s="59">
        <v>30</v>
      </c>
      <c r="P18" s="59">
        <v>164</v>
      </c>
      <c r="Q18" s="59">
        <v>0</v>
      </c>
      <c r="R18" s="59">
        <v>181</v>
      </c>
      <c r="S18" s="59">
        <v>30</v>
      </c>
      <c r="T18" s="57">
        <f>SUM(G18,I18,K18,M18,S18,O18,Q18)</f>
        <v>120</v>
      </c>
      <c r="U18" s="58">
        <f>IF(F18&lt;&gt;"",AVERAGE(F18,H18,J18,L18,R18,N18,P18),"")</f>
        <v>200.71428571428572</v>
      </c>
      <c r="V18" s="56">
        <v>12</v>
      </c>
      <c r="W18" s="61">
        <f>MAX(F18:S18)</f>
        <v>242</v>
      </c>
    </row>
    <row r="19" spans="1:23" s="68" customFormat="1" ht="12.75">
      <c r="A19" s="55">
        <v>14</v>
      </c>
      <c r="B19" s="37" t="s">
        <v>26</v>
      </c>
      <c r="C19" s="56">
        <f>квалификация!H21</f>
        <v>1167</v>
      </c>
      <c r="D19" s="57">
        <f>SUM(C19,F19:S19)</f>
        <v>2611</v>
      </c>
      <c r="E19" s="58">
        <f>SUM(C19,F19,H19,J19,L19,N19,P19,R19)/(13-COUNTBLANK(F19:S19)/2)</f>
        <v>193.92307692307693</v>
      </c>
      <c r="F19" s="59">
        <v>236</v>
      </c>
      <c r="G19" s="59">
        <v>30</v>
      </c>
      <c r="H19" s="59">
        <v>194</v>
      </c>
      <c r="I19" s="59">
        <v>0</v>
      </c>
      <c r="J19" s="59">
        <v>221</v>
      </c>
      <c r="K19" s="59">
        <v>0</v>
      </c>
      <c r="L19" s="59">
        <v>138</v>
      </c>
      <c r="M19" s="59">
        <v>0</v>
      </c>
      <c r="N19" s="59">
        <v>163</v>
      </c>
      <c r="O19" s="59">
        <v>0</v>
      </c>
      <c r="P19" s="59">
        <v>173</v>
      </c>
      <c r="Q19" s="59">
        <v>30</v>
      </c>
      <c r="R19" s="59">
        <v>229</v>
      </c>
      <c r="S19" s="59">
        <v>30</v>
      </c>
      <c r="T19" s="57">
        <f>SUM(G19,I19,K19,M19,S19,O19,Q19)</f>
        <v>90</v>
      </c>
      <c r="U19" s="58">
        <f>IF(F19&lt;&gt;"",AVERAGE(F19,H19,J19,L19,R19,N19,P19),"")</f>
        <v>193.42857142857142</v>
      </c>
      <c r="V19" s="56">
        <v>13</v>
      </c>
      <c r="W19" s="61">
        <f>MAX(F19:S19)</f>
        <v>236</v>
      </c>
    </row>
    <row r="20" spans="1:23" s="68" customFormat="1" ht="12.75">
      <c r="A20" s="55">
        <v>9</v>
      </c>
      <c r="B20" s="16" t="s">
        <v>21</v>
      </c>
      <c r="C20" s="56">
        <f>квалификация!H16</f>
        <v>1268</v>
      </c>
      <c r="D20" s="57">
        <f>SUM(C20,F20:S20)</f>
        <v>2527</v>
      </c>
      <c r="E20" s="58">
        <f>SUM(C20,F20,H20,J20,L20,N20,P20,R20)/(13-COUNTBLANK(F20:S20)/2)</f>
        <v>189.76923076923077</v>
      </c>
      <c r="F20" s="59">
        <v>177</v>
      </c>
      <c r="G20" s="59">
        <v>0</v>
      </c>
      <c r="H20" s="59">
        <v>125</v>
      </c>
      <c r="I20" s="59">
        <v>0</v>
      </c>
      <c r="J20" s="59">
        <v>159</v>
      </c>
      <c r="K20" s="59">
        <v>0</v>
      </c>
      <c r="L20" s="59">
        <v>162</v>
      </c>
      <c r="M20" s="59">
        <v>0</v>
      </c>
      <c r="N20" s="59">
        <v>192</v>
      </c>
      <c r="O20" s="59">
        <v>30</v>
      </c>
      <c r="P20" s="59">
        <v>204</v>
      </c>
      <c r="Q20" s="59">
        <v>30</v>
      </c>
      <c r="R20" s="59">
        <v>180</v>
      </c>
      <c r="S20" s="59">
        <v>0</v>
      </c>
      <c r="T20" s="57">
        <f>SUM(G20,I20,K20,M20,S20,O20,Q20)</f>
        <v>60</v>
      </c>
      <c r="U20" s="58">
        <f>IF(F20&lt;&gt;"",AVERAGE(F20,H20,J20,L20,R20,N20,P20),"")</f>
        <v>171.28571428571428</v>
      </c>
      <c r="V20" s="56">
        <v>14</v>
      </c>
      <c r="W20" s="61">
        <f>MAX(F20:S20)</f>
        <v>204</v>
      </c>
    </row>
    <row r="21" spans="1:23" s="68" customFormat="1" ht="12.75">
      <c r="A21" s="55">
        <v>13</v>
      </c>
      <c r="B21" s="16" t="s">
        <v>25</v>
      </c>
      <c r="C21" s="56">
        <f>квалификация!H20</f>
        <v>1203</v>
      </c>
      <c r="D21" s="57">
        <f>SUM(C21,F21:S21)</f>
        <v>2496</v>
      </c>
      <c r="E21" s="58">
        <f>SUM(C21,F21,H21,J21,L21,N21,P21,R21)/(13-COUNTBLANK(F21:S21)/2)</f>
        <v>189.69230769230768</v>
      </c>
      <c r="F21" s="59">
        <v>199</v>
      </c>
      <c r="G21" s="59">
        <v>0</v>
      </c>
      <c r="H21" s="59">
        <v>155</v>
      </c>
      <c r="I21" s="59">
        <v>0</v>
      </c>
      <c r="J21" s="59">
        <v>186</v>
      </c>
      <c r="K21" s="59">
        <v>0</v>
      </c>
      <c r="L21" s="59">
        <v>233</v>
      </c>
      <c r="M21" s="59">
        <v>30</v>
      </c>
      <c r="N21" s="59">
        <v>170</v>
      </c>
      <c r="O21" s="59">
        <v>0</v>
      </c>
      <c r="P21" s="59">
        <v>160</v>
      </c>
      <c r="Q21" s="59">
        <v>0</v>
      </c>
      <c r="R21" s="59">
        <v>160</v>
      </c>
      <c r="S21" s="59">
        <v>0</v>
      </c>
      <c r="T21" s="57">
        <f>SUM(G21,I21,K21,M21,S21,O21,Q21)</f>
        <v>30</v>
      </c>
      <c r="U21" s="58">
        <f>IF(F21&lt;&gt;"",AVERAGE(F21,H21,J21,L21,R21,N21,P21),"")</f>
        <v>180.42857142857142</v>
      </c>
      <c r="V21" s="56">
        <v>15</v>
      </c>
      <c r="W21" s="61">
        <f>MAX(F21:S21)</f>
        <v>233</v>
      </c>
    </row>
    <row r="22" spans="1:23" s="68" customFormat="1" ht="12.75">
      <c r="A22" s="55">
        <v>15</v>
      </c>
      <c r="B22" s="16" t="s">
        <v>27</v>
      </c>
      <c r="C22" s="56">
        <f>квалификация!H22</f>
        <v>1139</v>
      </c>
      <c r="D22" s="57">
        <f>SUM(C22,F22:S22)</f>
        <v>2470</v>
      </c>
      <c r="E22" s="58">
        <f>SUM(C22,F22,H22,J22,L22,N22,P22,R22)/(13-COUNTBLANK(F22:S22)/2)</f>
        <v>187.69230769230768</v>
      </c>
      <c r="F22" s="59">
        <v>187</v>
      </c>
      <c r="G22" s="59">
        <v>0</v>
      </c>
      <c r="H22" s="59">
        <v>221</v>
      </c>
      <c r="I22" s="59">
        <v>0</v>
      </c>
      <c r="J22" s="59">
        <v>174</v>
      </c>
      <c r="K22" s="59">
        <v>0</v>
      </c>
      <c r="L22" s="59">
        <v>182</v>
      </c>
      <c r="M22" s="59">
        <v>0</v>
      </c>
      <c r="N22" s="59">
        <v>176</v>
      </c>
      <c r="O22" s="59">
        <v>0</v>
      </c>
      <c r="P22" s="59">
        <v>184</v>
      </c>
      <c r="Q22" s="59">
        <v>30</v>
      </c>
      <c r="R22" s="59">
        <v>177</v>
      </c>
      <c r="S22" s="59">
        <v>0</v>
      </c>
      <c r="T22" s="57">
        <f>SUM(G22,I22,K22,M22,S22,O22,Q22)</f>
        <v>30</v>
      </c>
      <c r="U22" s="58">
        <f>IF(F22&lt;&gt;"",AVERAGE(F22,H22,J22,L22,R22,N22,P22),"")</f>
        <v>185.85714285714286</v>
      </c>
      <c r="V22" s="56">
        <v>16</v>
      </c>
      <c r="W22" s="61">
        <f>MAX(F22:S22)</f>
        <v>221</v>
      </c>
    </row>
    <row r="24" spans="1:5" ht="12.75">
      <c r="A24" s="69"/>
      <c r="E24" t="s">
        <v>47</v>
      </c>
    </row>
    <row r="25" ht="12.75">
      <c r="A25" s="69"/>
    </row>
    <row r="26" ht="12.75">
      <c r="A26" s="69"/>
    </row>
    <row r="27" ht="12.75">
      <c r="A27" s="69"/>
    </row>
    <row r="28" ht="12.75">
      <c r="A28" s="69"/>
    </row>
    <row r="29" ht="12.75">
      <c r="A29" s="69"/>
    </row>
    <row r="30" ht="12.75">
      <c r="A30" s="69"/>
    </row>
    <row r="31" ht="12.75">
      <c r="A31" s="69"/>
    </row>
    <row r="32" ht="12.75">
      <c r="A32" s="69"/>
    </row>
    <row r="33" ht="12.75">
      <c r="A33" s="69"/>
    </row>
    <row r="34" ht="12.75">
      <c r="A34" s="69"/>
    </row>
    <row r="35" ht="12.75">
      <c r="A35" s="69"/>
    </row>
  </sheetData>
  <sheetProtection selectLockedCells="1" selectUnlockedCells="1"/>
  <mergeCells count="10">
    <mergeCell ref="A4:A5"/>
    <mergeCell ref="B4:B5"/>
    <mergeCell ref="C4:C5"/>
    <mergeCell ref="D4:D5"/>
    <mergeCell ref="E4:E5"/>
    <mergeCell ref="F4:S4"/>
    <mergeCell ref="T4:T5"/>
    <mergeCell ref="U4:U5"/>
    <mergeCell ref="V4:V5"/>
    <mergeCell ref="A6:V6"/>
  </mergeCells>
  <conditionalFormatting sqref="A7:A22">
    <cfRule type="expression" priority="1" dxfId="2" stopIfTrue="1">
      <formula>(B7&gt;0)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Рисунок Microsoft Word" shapeId="794346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K19"/>
  <sheetViews>
    <sheetView zoomScale="70" zoomScaleNormal="70" workbookViewId="0" topLeftCell="A1">
      <selection activeCell="P34" sqref="P34"/>
    </sheetView>
  </sheetViews>
  <sheetFormatPr defaultColWidth="9.140625" defaultRowHeight="12.75"/>
  <cols>
    <col min="1" max="1" width="3.57421875" style="0" customWidth="1"/>
    <col min="2" max="2" width="30.00390625" style="0" customWidth="1"/>
    <col min="3" max="3" width="6.28125" style="0" customWidth="1"/>
    <col min="4" max="4" width="5.8515625" style="0" customWidth="1"/>
    <col min="5" max="5" width="28.421875" style="0" customWidth="1"/>
    <col min="6" max="6" width="5.8515625" style="0" customWidth="1"/>
    <col min="7" max="7" width="6.140625" style="0" customWidth="1"/>
    <col min="8" max="8" width="28.7109375" style="0" customWidth="1"/>
    <col min="9" max="9" width="6.140625" style="0" customWidth="1"/>
    <col min="10" max="10" width="2.7109375" style="0" customWidth="1"/>
    <col min="11" max="11" width="28.140625" style="0" customWidth="1"/>
    <col min="256" max="16384" width="11.57421875" style="0" customWidth="1"/>
  </cols>
  <sheetData>
    <row r="1" ht="12.75">
      <c r="H1" s="2" t="s">
        <v>0</v>
      </c>
    </row>
    <row r="2" spans="1:8" ht="12.75">
      <c r="A2" s="70"/>
      <c r="B2" s="70"/>
      <c r="C2" s="70"/>
      <c r="D2" s="70" t="s">
        <v>47</v>
      </c>
      <c r="E2" s="71" t="s">
        <v>48</v>
      </c>
      <c r="H2" s="2" t="s">
        <v>1</v>
      </c>
    </row>
    <row r="3" ht="14.25" customHeight="1">
      <c r="H3" s="2" t="s">
        <v>2</v>
      </c>
    </row>
    <row r="4" spans="1:5" ht="12.75">
      <c r="A4" s="72"/>
      <c r="B4" s="73"/>
      <c r="C4" s="73"/>
      <c r="D4" s="73"/>
      <c r="E4" s="72"/>
    </row>
    <row r="5" spans="1:5" ht="12.75">
      <c r="A5" s="72"/>
      <c r="B5" s="73"/>
      <c r="C5" s="73"/>
      <c r="D5" s="73"/>
      <c r="E5" s="72" t="s">
        <v>36</v>
      </c>
    </row>
    <row r="6" spans="1:5" ht="12.75">
      <c r="A6" s="72"/>
      <c r="B6" s="73"/>
      <c r="C6" s="73"/>
      <c r="D6" s="73"/>
      <c r="E6" s="72"/>
    </row>
    <row r="7" spans="1:6" ht="18" customHeight="1">
      <c r="A7" s="72"/>
      <c r="B7" s="74"/>
      <c r="C7" s="75"/>
      <c r="D7" s="75"/>
      <c r="E7" s="76"/>
      <c r="F7" s="76"/>
    </row>
    <row r="8" spans="1:6" ht="18" customHeight="1">
      <c r="A8" s="77">
        <v>4</v>
      </c>
      <c r="B8" s="78" t="str">
        <f>'раунд робин'!B10</f>
        <v>Тихонов Константин</v>
      </c>
      <c r="C8" s="79">
        <v>186</v>
      </c>
      <c r="D8" s="75"/>
      <c r="E8" s="80"/>
      <c r="F8" s="80"/>
    </row>
    <row r="9" spans="1:7" ht="18" customHeight="1">
      <c r="A9" s="73"/>
      <c r="B9" s="81"/>
      <c r="C9" s="82"/>
      <c r="D9" s="83">
        <v>3</v>
      </c>
      <c r="E9" s="84"/>
      <c r="F9" s="75"/>
      <c r="G9" s="85"/>
    </row>
    <row r="10" spans="1:7" ht="18" customHeight="1">
      <c r="A10" s="73"/>
      <c r="B10" s="85"/>
      <c r="C10" s="86"/>
      <c r="D10" s="75"/>
      <c r="E10" s="78" t="s">
        <v>15</v>
      </c>
      <c r="F10" s="79">
        <v>233</v>
      </c>
      <c r="G10" s="85"/>
    </row>
    <row r="11" spans="1:9" ht="18" customHeight="1">
      <c r="A11" s="73"/>
      <c r="B11" s="85"/>
      <c r="C11" s="86"/>
      <c r="D11" s="75"/>
      <c r="E11" s="87"/>
      <c r="F11" s="82"/>
      <c r="G11" s="88"/>
      <c r="H11" s="74"/>
      <c r="I11" s="80"/>
    </row>
    <row r="12" spans="1:11" ht="18" customHeight="1">
      <c r="A12" s="73"/>
      <c r="B12" s="74"/>
      <c r="C12" s="89"/>
      <c r="D12" s="76"/>
      <c r="E12" s="90"/>
      <c r="F12" s="76"/>
      <c r="G12" s="85"/>
      <c r="H12" s="78" t="s">
        <v>15</v>
      </c>
      <c r="I12" s="91">
        <v>190</v>
      </c>
      <c r="J12" s="80"/>
      <c r="K12" s="80"/>
    </row>
    <row r="13" spans="1:11" ht="18" customHeight="1">
      <c r="A13" s="77">
        <v>3</v>
      </c>
      <c r="B13" s="78" t="str">
        <f>'раунд робин'!B9</f>
        <v>Безотосный Алексей</v>
      </c>
      <c r="C13" s="76">
        <v>246</v>
      </c>
      <c r="D13" s="92">
        <v>2</v>
      </c>
      <c r="E13" s="90"/>
      <c r="F13" s="76"/>
      <c r="G13" s="85"/>
      <c r="H13" s="93"/>
      <c r="I13" s="94"/>
      <c r="J13" s="80"/>
      <c r="K13" s="80"/>
    </row>
    <row r="14" spans="1:11" ht="18" customHeight="1">
      <c r="A14" s="73"/>
      <c r="B14" s="81"/>
      <c r="C14" s="75"/>
      <c r="D14" s="76"/>
      <c r="E14" s="95"/>
      <c r="F14" s="79"/>
      <c r="G14" s="96"/>
      <c r="H14" s="97"/>
      <c r="I14" s="94"/>
      <c r="J14" s="80"/>
      <c r="K14" s="78" t="s">
        <v>16</v>
      </c>
    </row>
    <row r="15" spans="1:11" ht="18" customHeight="1">
      <c r="A15" s="73"/>
      <c r="B15" s="73"/>
      <c r="C15" s="98"/>
      <c r="D15" s="98"/>
      <c r="E15" s="78" t="str">
        <f>'раунд робин'!B8</f>
        <v>Лазарев Сергей</v>
      </c>
      <c r="F15" s="76">
        <v>209</v>
      </c>
      <c r="G15" s="99">
        <v>1</v>
      </c>
      <c r="H15" s="97"/>
      <c r="I15" s="94"/>
      <c r="J15" s="80"/>
      <c r="K15" s="80"/>
    </row>
    <row r="16" spans="3:11" ht="18" customHeight="1">
      <c r="C16" s="80"/>
      <c r="D16" s="80"/>
      <c r="E16" s="100"/>
      <c r="F16" s="75"/>
      <c r="G16" s="96"/>
      <c r="H16" s="101"/>
      <c r="I16" s="94"/>
      <c r="J16" s="80"/>
      <c r="K16" s="80"/>
    </row>
    <row r="17" spans="3:11" ht="18" customHeight="1">
      <c r="C17" s="80"/>
      <c r="D17" s="80"/>
      <c r="E17" s="80"/>
      <c r="F17" s="80"/>
      <c r="G17" s="73"/>
      <c r="H17" s="78" t="str">
        <f>'раунд робин'!B7</f>
        <v>Белов Андрей</v>
      </c>
      <c r="I17" s="94">
        <v>191</v>
      </c>
      <c r="J17" s="80"/>
      <c r="K17" s="80"/>
    </row>
    <row r="18" spans="3:11" ht="18" customHeight="1">
      <c r="C18" s="80"/>
      <c r="D18" s="80"/>
      <c r="E18" s="80"/>
      <c r="F18" s="80"/>
      <c r="H18" s="81"/>
      <c r="I18" s="94"/>
      <c r="J18" s="80"/>
      <c r="K18" s="80"/>
    </row>
    <row r="19" spans="6:8" ht="18" customHeight="1">
      <c r="F19" s="80"/>
      <c r="G19" s="80"/>
      <c r="H19" s="80"/>
    </row>
  </sheetData>
  <sheetProtection selectLockedCells="1" selectUnlockedCells="1"/>
  <conditionalFormatting sqref="E10 H12">
    <cfRule type="expression" priority="1" dxfId="2" stopIfTrue="1">
      <formula>(F13&gt;0)</formula>
    </cfRule>
  </conditionalFormatting>
  <conditionalFormatting sqref="B8 B13 E15 H17">
    <cfRule type="expression" priority="2" dxfId="2" stopIfTrue="1">
      <formula>(B1&gt;0)</formula>
    </cfRule>
  </conditionalFormatting>
  <conditionalFormatting sqref="K14">
    <cfRule type="expression" priority="3" dxfId="2" stopIfTrue="1">
      <formula>(K2&gt;0)</formula>
    </cfRule>
  </conditionalFormatting>
  <printOptions/>
  <pageMargins left="0.7479166666666667" right="0.14097222222222222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7943477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="85" zoomScaleNormal="85" workbookViewId="0" topLeftCell="A1">
      <selection activeCell="B3" sqref="B3:B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="85" zoomScaleNormal="85" workbookViewId="0" topLeftCell="A1">
      <selection activeCell="O58" sqref="O5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85" zoomScaleNormal="85" workbookViewId="0" topLeftCell="A37">
      <selection activeCell="Q74" sqref="Q7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2017-10-23T06:36:11Z</dcterms:modified>
  <cp:category/>
  <cp:version/>
  <cp:contentType/>
  <cp:contentStatus/>
  <cp:revision>1</cp:revision>
</cp:coreProperties>
</file>